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420" activeTab="1"/>
  </bookViews>
  <sheets>
    <sheet name="Табл. 1" sheetId="1" r:id="rId1"/>
    <sheet name="Табл.2" sheetId="2" r:id="rId2"/>
    <sheet name="Табл.3" sheetId="3" r:id="rId3"/>
  </sheets>
  <definedNames/>
  <calcPr fullCalcOnLoad="1"/>
</workbook>
</file>

<file path=xl/sharedStrings.xml><?xml version="1.0" encoding="utf-8"?>
<sst xmlns="http://schemas.openxmlformats.org/spreadsheetml/2006/main" count="450" uniqueCount="223">
  <si>
    <t>2</t>
  </si>
  <si>
    <t>3</t>
  </si>
  <si>
    <t>4</t>
  </si>
  <si>
    <t>5</t>
  </si>
  <si>
    <t>6</t>
  </si>
  <si>
    <t>№ п/п</t>
  </si>
  <si>
    <t>1</t>
  </si>
  <si>
    <t>8</t>
  </si>
  <si>
    <t>10</t>
  </si>
  <si>
    <t>Подпрограмма 1 "Организация и совершенствование бюджетного процесса в городском округе город Бор"</t>
  </si>
  <si>
    <t>0</t>
  </si>
  <si>
    <t>Подпрограмма 2 "Повышение эффективности бюджетных расходов городского округа город Бор"</t>
  </si>
  <si>
    <t>Подпрограмма 3 "Обеспечение и осуществление финансового контроля в городском округе город Бор"</t>
  </si>
  <si>
    <t xml:space="preserve">Подпрограмма 4 "Управление муниципальным долгом городского округа город Бор"             </t>
  </si>
  <si>
    <t>отчетный год</t>
  </si>
  <si>
    <t>план</t>
  </si>
  <si>
    <t>тыс. рублей</t>
  </si>
  <si>
    <t>%</t>
  </si>
  <si>
    <t>100</t>
  </si>
  <si>
    <t>1.1.</t>
  </si>
  <si>
    <t>1.2.</t>
  </si>
  <si>
    <t>1.</t>
  </si>
  <si>
    <t>2.1.</t>
  </si>
  <si>
    <t>3.1.</t>
  </si>
  <si>
    <t xml:space="preserve">факт  </t>
  </si>
  <si>
    <t>Темп роста к уровню года, предшествующего отчетному году, %</t>
  </si>
  <si>
    <r>
      <t xml:space="preserve">Основное мероприятие 1.7 </t>
    </r>
    <r>
      <rPr>
        <sz val="12"/>
        <rFont val="Times New Roman"/>
        <family val="1"/>
      </rPr>
      <t>"Осуществление информационной, технической и консультационной поддержки в сфере управления муниципальными финансами"</t>
    </r>
  </si>
  <si>
    <t>Подпрограмма 4 муниципальной программы "Управление муниципальным долгом городского округа город Бор"</t>
  </si>
  <si>
    <r>
      <t xml:space="preserve">Основное мероприятие 4.2 </t>
    </r>
    <r>
      <rPr>
        <sz val="12"/>
        <rFont val="Times New Roman"/>
        <family val="1"/>
      </rPr>
      <t>"Своевременное исполнение долговых обязательств городского округа город Бор"</t>
    </r>
  </si>
  <si>
    <t>Подпрограмма 5 муниципальной программы "Обеспечение реализации муниципальной программы"</t>
  </si>
  <si>
    <t>фактическое значение за год, предшествующий отчетному году</t>
  </si>
  <si>
    <t>N п/п</t>
  </si>
  <si>
    <t>Вид правового акта</t>
  </si>
  <si>
    <t>Дата принятия</t>
  </si>
  <si>
    <t>Номер</t>
  </si>
  <si>
    <t>Суть изменений (краткое изложение)</t>
  </si>
  <si>
    <t>Постановление администрации городского округа г. Бор "О внесении изменений …"</t>
  </si>
  <si>
    <t>х</t>
  </si>
  <si>
    <t>-</t>
  </si>
  <si>
    <t>Таблица 1</t>
  </si>
  <si>
    <t>Приложения 2</t>
  </si>
  <si>
    <t>к Порядку разработки, реализации</t>
  </si>
  <si>
    <t>и оценки эффективности муниципальных программ</t>
  </si>
  <si>
    <t>городского округа г. Бор</t>
  </si>
  <si>
    <t>Таблица 1. Информация о выполнении и финансировании</t>
  </si>
  <si>
    <t>мероприятий муниципальной программы</t>
  </si>
  <si>
    <t>Наименование Программы</t>
  </si>
  <si>
    <t>Реквизиты Программы</t>
  </si>
  <si>
    <t>Наименование мероприятия</t>
  </si>
  <si>
    <t>Код целевой статьи расходов (до основного мероприятия)</t>
  </si>
  <si>
    <t>Источник финансирования / ответственный исполнитель, соисполнитель, участник</t>
  </si>
  <si>
    <t>Объем финансирования, предусмотренный в утвержденной программе на текущий год, тыс.руб.</t>
  </si>
  <si>
    <t>Исполнение финансирования за отчетный период (кассовые расходы), тыс.руб.</t>
  </si>
  <si>
    <t>% исполнения    гр.7/гр.5*100</t>
  </si>
  <si>
    <t>Причины неисполнения</t>
  </si>
  <si>
    <t>Всего по Программе</t>
  </si>
  <si>
    <t>Всего (1)+(2)+(3)+(4)</t>
  </si>
  <si>
    <t>(1) расходы бюджета городского округа без учета передаваемых средств из областного и федерального бюджетов, в том числе:</t>
  </si>
  <si>
    <r>
      <t xml:space="preserve">ответственный исполнитель </t>
    </r>
    <r>
      <rPr>
        <sz val="12"/>
        <rFont val="Times New Roman"/>
        <family val="1"/>
      </rPr>
      <t>Департамент финансов</t>
    </r>
  </si>
  <si>
    <t>17 0 00 00000</t>
  </si>
  <si>
    <t>17 1 00 00000</t>
  </si>
  <si>
    <t>17 1 04 00000</t>
  </si>
  <si>
    <t>17 1 07 00000</t>
  </si>
  <si>
    <t>17 4 00 00000</t>
  </si>
  <si>
    <t>17 4 02 00000</t>
  </si>
  <si>
    <t>17 5 00 00000</t>
  </si>
  <si>
    <t>17 5 01 00000</t>
  </si>
  <si>
    <t xml:space="preserve">«Управление муниципальными финансами городского округа г. Бор» </t>
  </si>
  <si>
    <t>Сроки и этапы реализации Программы</t>
  </si>
  <si>
    <t>Ответственный исполнитель программы</t>
  </si>
  <si>
    <t xml:space="preserve"> Таблица 2</t>
  </si>
  <si>
    <t>Наименование индикатора достижения цели, непосредственного результата</t>
  </si>
  <si>
    <t>Значения индикатора достижения цели, непосредственного результата муниципальной программы, подпрограммы</t>
  </si>
  <si>
    <t>Относительное отклонение, %  &lt;*&gt;</t>
  </si>
  <si>
    <t>Обоснование отклонений значений индикатора непосредственного результата на конец отчетного года</t>
  </si>
  <si>
    <t>Муниципальная программа "Управление муниципальными финансами городского округа г. Бор"</t>
  </si>
  <si>
    <t>Подпрограмма 1 муниципальной программы "Организация и совершенствование бюджетного процесса в городском округе город Бор"</t>
  </si>
  <si>
    <r>
      <t xml:space="preserve">Основное мероприятие 1.4 </t>
    </r>
    <r>
      <rPr>
        <sz val="12"/>
        <rFont val="Times New Roman"/>
        <family val="1"/>
      </rPr>
      <t>"Управление средствами резервного фонда администрации городского округа город Бор"</t>
    </r>
  </si>
  <si>
    <t>Доля расходов на очередной финансовый год, увязанных с реестром расходных обязательств городского округа город Бор, в общем объеме расходов местного бюджета</t>
  </si>
  <si>
    <t>Отклонение планируемых показателей расходов местного бюджета (за исключением расходов, осуществляемых за счет целевых межбюджетных трансфертов) от фактических расходов</t>
  </si>
  <si>
    <t>Уровень дефицита местного бюджета по отношению к доходам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</si>
  <si>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Превышение кассовых выплат над показателями сводной бюджетной росписи местного бюджета</t>
  </si>
  <si>
    <t>Объем невыполненных бюджетных обязательств (просроченная кредиторская задолженность местного бюджета)</t>
  </si>
  <si>
    <t>Удельный вес расходов, осуществляемых с применением предварительного контроля за целевым использованием бюджетных средств</t>
  </si>
  <si>
    <t>Количество нарушений сроков предоставления отчетов об исполнении местного бюджета</t>
  </si>
  <si>
    <t>Удельный вес муниципальных учреждений городского округа город Бор, выполнивших в полном объеме муниципальное задание, в общем количестве муниципальных учреждений городского округа город Бор, которым установлены муниципальные задания</t>
  </si>
  <si>
    <t>Удельный вес муниципальных учреждений городского округа город Бор, для которых установлены количественно измеримые финансовые санкции (штрафы, изъятия) за нарушение условий выполнения муниципальных заданий, в общем количестве муниципальных учреждений городского округа город Бор, которым установлены муниципальные задания</t>
  </si>
  <si>
    <t>Удельный вес расходов на финансовое обеспечение оказания бюджетными и автономными учреждениями городского округа город Бор муниципальных услуг, рассчитанных исходя из нормативов финансовых затрат, в общем объеме расходов на предоставление субсидий на выполнение муниципальных заданий</t>
  </si>
  <si>
    <t>Прирост посещаемости сайта Департамента финансов в информационно-телекоммуникационной сети «Интернет» http://www.bor-fin.ru (по данным мониторинга посещаемости сайтов в информационно-телекоммуникационной сети «Интернет») к предыдущему году.</t>
  </si>
  <si>
    <t>Доля расходов на обслуживание муниципального долга в общем объеме расходов местного бюджета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</si>
  <si>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 xml:space="preserve">Подпрограмма 5 "Обеспечение реализации муниципальной программы"             </t>
  </si>
  <si>
    <t>Удельный вес муниципального долга по отношению к доходам местного бюджета без учета объема безвозмездных поступлений и поступлений налоговых доходов по дополнительным нормативам отчислений</t>
  </si>
  <si>
    <t>--------------------------------</t>
  </si>
  <si>
    <t xml:space="preserve"> Таблица 3</t>
  </si>
  <si>
    <t>Постановление администрации городского округа г. Бор "О внесении изменений в муниципальную программу"Управление муниципальными финансами городского округа г. Бор", утвержденную постановлением администрации городского округа г. Бор от 10.11.2016 № 5287"</t>
  </si>
  <si>
    <t>Да-1, нет-0</t>
  </si>
  <si>
    <t>1.1</t>
  </si>
  <si>
    <t>1.2</t>
  </si>
  <si>
    <t>2.1</t>
  </si>
  <si>
    <t>3.1</t>
  </si>
  <si>
    <t>3.2</t>
  </si>
  <si>
    <t>4.1</t>
  </si>
  <si>
    <t>5.1</t>
  </si>
  <si>
    <t>5.2</t>
  </si>
  <si>
    <t>17 5 02 00000</t>
  </si>
  <si>
    <r>
      <t xml:space="preserve">Основное мероприятие 5.2 </t>
    </r>
    <r>
      <rPr>
        <sz val="12"/>
        <rFont val="Times New Roman"/>
        <family val="1"/>
      </rPr>
      <t>"Обеспечение деятельности подведомственных учреждений"</t>
    </r>
  </si>
  <si>
    <t>не более 10,0</t>
  </si>
  <si>
    <t>5.3</t>
  </si>
  <si>
    <t>5.4</t>
  </si>
  <si>
    <t xml:space="preserve">Доля учреждений, с которыми заключены договоры о бухгалтерском обслуживании, ведущих бухгалтерский (бюджетный) учет и формирующих бюджетную отчетность с применением всех введенных в действие федеральных стандартов бухгалтерского учета  </t>
  </si>
  <si>
    <t>Доля своевременно предоставленной достоверной сводной (консолидированной) бюджетной отчетности учреждений, с которыми заключены договоры о бухгалтерском обслуживании, в Департамент финансов администрации городского округа г.Бор</t>
  </si>
  <si>
    <t>---</t>
  </si>
  <si>
    <t>Удельный вес количества руководителей подразделений органов местного самоуправления городского округа город Бор, руководителей муниципальных учреждений городского округа город Бор, для которых оплата труда определяется с учетом результатов их профессиональной деятельности, в общем количестве руководителей подразделений органов местного самоуправления городского округа город Бор, руководителей муниципальных учреждений городского округа город Бор</t>
  </si>
  <si>
    <t>Департамент финансов администрации городского округа г. Бор (далее -Департамент финансов)</t>
  </si>
  <si>
    <r>
      <t xml:space="preserve">Основное мероприятие 5.1 </t>
    </r>
    <r>
      <rPr>
        <sz val="12"/>
        <rFont val="Times New Roman"/>
        <family val="1"/>
      </rPr>
      <t>"Обеспечение деятельности Департамента финансов администрации городского округа город Бор Нижегородской области"</t>
    </r>
  </si>
  <si>
    <t>Уточненный план бюджетных ассигнований и иных средств на текущий год, тыс.руб.</t>
  </si>
  <si>
    <t>Единица измерения (показатель достижения)</t>
  </si>
  <si>
    <t xml:space="preserve">Индикаторы </t>
  </si>
  <si>
    <t xml:space="preserve">Непосредственный результат: </t>
  </si>
  <si>
    <t>3.3</t>
  </si>
  <si>
    <t>3.4</t>
  </si>
  <si>
    <t>3.5</t>
  </si>
  <si>
    <t>3.6</t>
  </si>
  <si>
    <t>3.7</t>
  </si>
  <si>
    <t>Непосредственный результат:</t>
  </si>
  <si>
    <t>4.2</t>
  </si>
  <si>
    <t>5.5</t>
  </si>
  <si>
    <t>5.6</t>
  </si>
  <si>
    <t>5.7</t>
  </si>
  <si>
    <t>6.1</t>
  </si>
  <si>
    <t>6.2</t>
  </si>
  <si>
    <t>6.3</t>
  </si>
  <si>
    <t xml:space="preserve">Муниципальные программы городского округа город Бор утверждены и реализуются в соответствии с действующим законодательством </t>
  </si>
  <si>
    <t>Предоставляемые муниципальные услуги соответствуют утвержденным: общероссийскому базовому (отраслевому) перечню (классификатору) государственных и муниципальных услуг, оказываемых физическим лицам, и работ, оказываемых и выполняемых государственными (муниципальными) учреждениями Нижегородской области и региональному перечню (классификатору) муниципальных услуг (работ)</t>
  </si>
  <si>
    <t>6.4</t>
  </si>
  <si>
    <t>Обеспечение стабильного количества главных распорядителей средств бюджета, улучшивших качество финансового менеджмента</t>
  </si>
  <si>
    <t>6.5</t>
  </si>
  <si>
    <t>Обеспечение стабильного уровня соотношения количества руководителей подразделений органов местного самоуправления городского округа город Бор, руководителей муниципальных учреждений городского округа город Бор, для которых оплата труда определяется с учетом результатов их профессиональной деятельности, в общем количестве руководителей подразделений органов местного самоуправления городского округа город Бор, руководителей муниципальных учреждений городского округа город Бор</t>
  </si>
  <si>
    <t>6.6</t>
  </si>
  <si>
    <t>Информация о предоставляемых муниципальных услугах, формировании и исполнении бюджета доступна для всех граждан</t>
  </si>
  <si>
    <t>7.1</t>
  </si>
  <si>
    <t>7.2</t>
  </si>
  <si>
    <t>8.1</t>
  </si>
  <si>
    <t>8.2</t>
  </si>
  <si>
    <t>8.3</t>
  </si>
  <si>
    <t>Проведение анализа деятельности функциональных отраслевых, территориальных структурных подразделений администрации городского округа г. Бор по осуществлению ведомственного контроля в сфере закупок</t>
  </si>
  <si>
    <t>9.1</t>
  </si>
  <si>
    <t>10.1</t>
  </si>
  <si>
    <t>11</t>
  </si>
  <si>
    <t>11.1</t>
  </si>
  <si>
    <t>11.2</t>
  </si>
  <si>
    <t>11.3</t>
  </si>
  <si>
    <t>11.4</t>
  </si>
  <si>
    <t>12</t>
  </si>
  <si>
    <t>Увеличение доходов бюджета городского округа город Бор на душу населения</t>
  </si>
  <si>
    <t>12.1</t>
  </si>
  <si>
    <t>12.2</t>
  </si>
  <si>
    <t>12.3</t>
  </si>
  <si>
    <t>12.4</t>
  </si>
  <si>
    <t>&lt; 2</t>
  </si>
  <si>
    <t>9=(гр.6/гр.4)х100%</t>
  </si>
  <si>
    <t>7</t>
  </si>
  <si>
    <t>Да-1,нет-0</t>
  </si>
  <si>
    <t>&lt;40</t>
  </si>
  <si>
    <r>
      <t xml:space="preserve">Абсолютное отклонение </t>
    </r>
    <r>
      <rPr>
        <sz val="11"/>
        <rFont val="Calibri"/>
        <family val="2"/>
      </rPr>
      <t>&lt;*&gt;</t>
    </r>
  </si>
  <si>
    <r>
      <t xml:space="preserve"> </t>
    </r>
    <r>
      <rPr>
        <sz val="11"/>
        <rFont val="Times New Roman"/>
        <family val="1"/>
      </rPr>
      <t>Бюджет городского округа город Бор сформирован в установленные сроки и сбалансирован по доходам, расходам и источникам финансирования дефицита бюджета</t>
    </r>
  </si>
  <si>
    <r>
      <t xml:space="preserve"> </t>
    </r>
    <r>
      <rPr>
        <sz val="11"/>
        <rFont val="Times New Roman"/>
        <family val="1"/>
      </rPr>
      <t>Исполнение бюджета городского округа город Бор и формирование бюджетной отчетности осуществлено с учетом исполнения требований бюджетного законодательства</t>
    </r>
  </si>
  <si>
    <t>не более 3,0</t>
  </si>
  <si>
    <t>не более 15,0</t>
  </si>
  <si>
    <t>Всего учреждений, которым установлены МЗ - 118, установлены количественно измеримые финансовые санкции (штрафы, изъятия) за нарушение условий выполнения МЗ в 118 учреждениях</t>
  </si>
  <si>
    <t>7,5</t>
  </si>
  <si>
    <t>на 1 января 2022 года</t>
  </si>
  <si>
    <t>Программа реализуется в течение 2021 - 2024 годов без разделения на этапы</t>
  </si>
  <si>
    <t>Постановление администрации городского округа г. Бор от 10.11.2016 № 5287 (в редакции постановлений от 07.03.2017 № 1083, от 31.03.2017 № 1572, от 28.04.2017 № 2159, от 31.05.2017 № 2914, от 30.06.2017 № 3598, от 28.07.2017 № 4203, от 03.10.2017 № 5677, от 27.10.2017 № 6246, от 07.11.2017 № 6510, от 30.11.2017 № 7115, от 26.12.2017 № 7796, от 02.03.2018 № 1199, от 27.04.2018 № 2410, от 05.06.2018 № 3175, от 03.09.2018 № 5150, от 09.11.2018 № 6453, от 05.12.2018 № 6924, от 25.12.2018 № 7538, от  01.04.2019 № 1736, от 28.06.2019 № 3488, от 06.11.2019 №5994, от 02.12.2019 № 6467, от 24.12.2019 № 6985, от 30.12.2019 № 7146, от 02.05.2020 № 1618, от 28.05.2020 № 2245, от 30.06.2020 № 2701, от 11.09.2020 № 4017, от 03.11.2020 № 5028, от 26.11.2020 № 5512, от 28.12.2020 № 6191, от 26.05.2021 № 2689, от 30.06.2021 № 3288, от 01.09.2021 №4394, от 01.11.2021 № 5517, от 03.12.2021 № 6117, от 29.12.2021 №6793)</t>
  </si>
  <si>
    <t>Таблица 2.  Сведения о достижении значений индикаторов и непосредственных результатов за 2021 год</t>
  </si>
  <si>
    <t>≥85</t>
  </si>
  <si>
    <t>≥98</t>
  </si>
  <si>
    <t>≥97</t>
  </si>
  <si>
    <t>95</t>
  </si>
  <si>
    <t>≥90</t>
  </si>
  <si>
    <t>Отношение количества проведенных контрольных мероприятий к количеству контрольных мероприятий, предусмотренных планом контрольных  мероприятий на соответствующий финансовый год</t>
  </si>
  <si>
    <t>Отношение количества исполненных предписаний (представлений), вынесенных по результатам проведенных контрольных мероприятий, к общему количеству предписаний (представлений),вынесенных по результатам проведенных контрольных мероприятий в соответствующем финансовом году с наступившим сроком их исполнения</t>
  </si>
  <si>
    <t>В полном объеме выполнен Департаментом финансов план контрольных  мероприятий</t>
  </si>
  <si>
    <t>Проведение анализа деятельности главных администраторов средств местного бюджета по осуществлению контроля за деятельностью муниципальных автономных, бюджетных и казенных учреждений городского округа город Бор Нижегородской области (контроль учредителя)</t>
  </si>
  <si>
    <t xml:space="preserve">Доля  расходов бюджета городского округа город Бор, формируемых в рамках  муниципальных программ в общем объеме расходов бюджета городского округа город Бор </t>
  </si>
  <si>
    <t xml:space="preserve">Увеличение доходов бюджета городского округа город Бор на душу населения </t>
  </si>
  <si>
    <t>Ед.</t>
  </si>
  <si>
    <t>Доля расходов местного бюджета, формируемых в рамках муниципальных программ, в общем объеме расходов местного бюджета</t>
  </si>
  <si>
    <t>Удельный вес муниципальных учреждений городского округа город Бор, в которых соотношение средней заработной платы руководителей учреждения к средней заработной плате работников учреждений не превышает нормативно установленного значения, в общем количестве муниципальных учреждений городского округа город Бор</t>
  </si>
  <si>
    <t>Бюджет городского округа город Бор сформирован в программном формате, с учетом планируемых результатов по муниципальным программам</t>
  </si>
  <si>
    <t xml:space="preserve">Доля расходов бюджета городского округа город Бор, формируемая в рамках  муниципальных программ в общем объеме расходов бюджета городского округа город Бор </t>
  </si>
  <si>
    <t>80</t>
  </si>
  <si>
    <t xml:space="preserve">Формирование бюджетной отчетности с применением всех введенных в действие федеральных стандартов бухгалтерского учета </t>
  </si>
  <si>
    <t>Соблюдение сроков сдачи бюджетной отчетности,  установленных Департаментом финансов администрации городского округа г. Бор</t>
  </si>
  <si>
    <t xml:space="preserve">Допустимое количество коррекций ежемесячной сводной (консолидированной) отчетности по результату ее проверки  Департаментом финансов администрации </t>
  </si>
  <si>
    <t>Таблица 3.  Сведения о внесенных за 2021 год изменениях в муниципальную программу</t>
  </si>
  <si>
    <t xml:space="preserve"> 30.06.2021</t>
  </si>
  <si>
    <t xml:space="preserve"> 01.09.2021</t>
  </si>
  <si>
    <t>Приведение в соответствие с Решением Совета депутатов: изменение сроков реализации программы (2021-2024 годы) и бюджетных ассигнований, предусмотренных в бюджете на 2022-2024 годы, расчитанных в соответствии с методикой планирования</t>
  </si>
  <si>
    <r>
      <rPr>
        <sz val="11"/>
        <rFont val="Times New Roman"/>
        <family val="1"/>
      </rPr>
      <t>Всего расходов городского округа г. Бор: 4 072 824 810,32 руб.,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расходы городского округа г. Бор в рамках МП: 3 933 088 121,74 руб.  </t>
    </r>
  </si>
  <si>
    <r>
      <rPr>
        <sz val="11"/>
        <rFont val="Times New Roman"/>
        <family val="1"/>
      </rPr>
      <t>Всего расходов городского округа г. Бор: 4 072 824 810,32 руб.,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расходы городского округа г. Бор в рамках МП: 3 933 088 121,74 руб. </t>
    </r>
  </si>
  <si>
    <t>Планируемые расходы местного бюджета (за исключением расходов, осуществляемых за счет целевых межбюджетных трансфертов) - 3 848 927 606,55 руб., фактические расходы - 3 811 543 302,98 руб.</t>
  </si>
  <si>
    <t>Всего расходов за счет местного бюджета: 3 811 543 302,98 руб.; расходы местного бюджета в рамках МП: 3 671 806 614,40 руб.</t>
  </si>
  <si>
    <t>Всего учреждений, которым установлены МЗ - 118, выполнили в полном объеме МЗ - 118 учреждений</t>
  </si>
  <si>
    <t>Всего расходы на выполнение муниципальных заданий: 2 455 041 451,87.  Всего, исходя из нормативов финансовых затрат:    2 455 041 451,87.</t>
  </si>
  <si>
    <t xml:space="preserve">Запланировано
 на 2021 год 10 контрольных мероприятий (9 проверок                 и 1 ревизия). Фактически проведено в 2021 году 10  контрольных мероприятия (9 проверок и 1 ревизия).
Фактическое исполнение индикатора (гр.6): (10/10)*100%=100%.
Абсолютное отклонение (гр.7) составило: 100 (гр. 6)  - 100 (гр.5)= 0 % 
Относительное отклонение (гр.8)  составило: 100 (гр.6) /100 (гр.5) Х 100 =  100 % 
Темп роста к уровню года, предшествующего отчетному году (гр.9) составляет:100 (гр.6) 
/100(гр.4) Х 100 = 100 %
</t>
  </si>
  <si>
    <t xml:space="preserve">Направлено объектам контроля по результатам проведенных в 2021 году контрольных мероприятий, исполнение согласно которых наступило в 2021 году - 9 представлений.  По результатам проведенных в 2021 году контрольных мероприятий предписания объектам контроля не направлялись.
Фактически исполнено по результатам проведенных в 2021 году контрольных мероприятий 9 представлений.
Фактическое исполнение (гр.6)  индикатора: (9 исполненных представлений) / ( 9 выданных представлений)* 100% = 100%, что составляет более 90% плановых;
Абсолютное отклонение (гр.7)  составило:  100 (гр.6) - (&gt;90(гр.5)) = 10;
Относительное отклонение (гр.8) составило: 100 (гр.6) /&gt;90(гр.5) Х 100% = 111,11% 
Темп роста к уровню года, предшествующего отчетному году (гр.9) составляет: 100 (гр.6) /100 (гр.4)  Х 100 = 100%.
</t>
  </si>
  <si>
    <t>Всего расходы за счет местного бюджета - 3 811 543 302,98 руб.,  расходы на обслуживание муниципального долга -8 316 378,09 руб.</t>
  </si>
  <si>
    <t>Уровень муниципального долга городского округа город Бор находится на экономически безопасном уровне</t>
  </si>
  <si>
    <t>Внешние посетители сайта: в 2020 году - 2 428 посетителей, в 2021 году - 2500 посетителей.</t>
  </si>
  <si>
    <t>3,0</t>
  </si>
  <si>
    <t>Актуализация наименований и плановых значений индикаторов достижения целей и непосредственных результатов реализации  программы</t>
  </si>
  <si>
    <t>Приведение в соответствие с Решением Совета депутатов: изменение бюджетных ассигнований связано с необходимостью осуществления деятельности Департамента финансов администрации городского округа город Бор Нижегородской области</t>
  </si>
  <si>
    <t>Приведение в соответствие с Решением Совета депутатов: изменение бюджетных ассигнований в связи с необходимостью осуществления деятельности Департамента финансов администрации городского округа г. Бор, а также с экономией средств по обслуживанию муниципального долга.</t>
  </si>
  <si>
    <t>Муниципальный долг - 177 000,0 тыс. рублей; доходы местного бюджета без учета объема безвозмездных поступлений и поступлений налоговых доходов по дополнительным нормативам отчислений - 1 097 504,60  тыс. рублей</t>
  </si>
  <si>
    <t xml:space="preserve">117 326 чел. (117,3 тыс. чел), Доходы - 4 234 275,3 тыс. руб. </t>
  </si>
  <si>
    <t>-10,7</t>
  </si>
  <si>
    <t>Профицитт местного бюджета - 118 000,0 (без измен-ия остатков),  доходы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- 1 097 504,60  тыс. рублей</t>
  </si>
  <si>
    <t xml:space="preserve">Всего подведомственных учреждений - 136;                              соотношение средней заработной платы руководителей учреждения к средней заработной плате работников учреждений не превышает нормативно установленного значения в 136 учреждениях.  </t>
  </si>
  <si>
    <t>Всего руководителей подразделений органов местного самоуправления и руководителей муниципальных учреждений - 156, имеющих результативные контракты - 138 руководителей</t>
  </si>
  <si>
    <t>88,5</t>
  </si>
  <si>
    <t>Количество учреждений, с которыми заключены договоры о бухгалтерском обслуживании - 94; всего подведомственных учреждений - 136</t>
  </si>
  <si>
    <t>69,1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</si>
</sst>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right" vertical="top" wrapText="1"/>
    </xf>
    <xf numFmtId="172" fontId="0" fillId="0" borderId="0" xfId="0" applyNumberFormat="1" applyFill="1" applyAlignment="1">
      <alignment horizontal="right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9" fontId="9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73" fontId="9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173" fontId="9" fillId="33" borderId="10" xfId="0" applyNumberFormat="1" applyFont="1" applyFill="1" applyBorder="1" applyAlignment="1">
      <alignment horizontal="center" vertical="center"/>
    </xf>
    <xf numFmtId="4" fontId="13" fillId="33" borderId="0" xfId="0" applyNumberFormat="1" applyFont="1" applyFill="1" applyBorder="1" applyAlignment="1" applyProtection="1">
      <alignment wrapText="1"/>
      <protection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1" fillId="0" borderId="14" xfId="0" applyNumberFormat="1" applyFont="1" applyBorder="1" applyAlignment="1">
      <alignment horizontal="left" vertical="center" wrapText="1"/>
    </xf>
    <xf numFmtId="0" fontId="11" fillId="0" borderId="15" xfId="0" applyNumberFormat="1" applyFont="1" applyBorder="1" applyAlignment="1">
      <alignment horizontal="left" vertical="center" wrapText="1"/>
    </xf>
    <xf numFmtId="0" fontId="11" fillId="0" borderId="16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2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r-fin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D11" sqref="D11:I11"/>
    </sheetView>
  </sheetViews>
  <sheetFormatPr defaultColWidth="9.00390625" defaultRowHeight="12.75"/>
  <cols>
    <col min="1" max="1" width="5.875" style="1" customWidth="1"/>
    <col min="2" max="2" width="26.125" style="12" customWidth="1"/>
    <col min="3" max="3" width="16.25390625" style="25" customWidth="1"/>
    <col min="4" max="4" width="43.75390625" style="1" customWidth="1"/>
    <col min="5" max="5" width="19.25390625" style="20" customWidth="1"/>
    <col min="6" max="6" width="17.125" style="20" customWidth="1"/>
    <col min="7" max="7" width="15.375" style="20" customWidth="1"/>
    <col min="8" max="8" width="9.00390625" style="20" customWidth="1"/>
    <col min="9" max="9" width="29.00390625" style="1" customWidth="1"/>
    <col min="10" max="16384" width="9.125" style="1" customWidth="1"/>
  </cols>
  <sheetData>
    <row r="1" spans="6:9" ht="14.25" customHeight="1">
      <c r="F1" s="19"/>
      <c r="G1" s="19"/>
      <c r="H1" s="19"/>
      <c r="I1" s="17" t="s">
        <v>39</v>
      </c>
    </row>
    <row r="2" ht="15.75">
      <c r="I2" s="17" t="s">
        <v>40</v>
      </c>
    </row>
    <row r="3" ht="15.75">
      <c r="I3" s="17" t="s">
        <v>41</v>
      </c>
    </row>
    <row r="4" ht="15.75">
      <c r="I4" s="17" t="s">
        <v>42</v>
      </c>
    </row>
    <row r="5" ht="15.75">
      <c r="I5" s="17" t="s">
        <v>43</v>
      </c>
    </row>
    <row r="6" spans="1:9" ht="15.75">
      <c r="A6" s="83" t="s">
        <v>44</v>
      </c>
      <c r="B6" s="83"/>
      <c r="C6" s="83"/>
      <c r="D6" s="83"/>
      <c r="E6" s="83"/>
      <c r="F6" s="83"/>
      <c r="G6" s="83"/>
      <c r="H6" s="83"/>
      <c r="I6" s="83"/>
    </row>
    <row r="7" spans="1:9" ht="15.75">
      <c r="A7" s="83" t="s">
        <v>45</v>
      </c>
      <c r="B7" s="83"/>
      <c r="C7" s="83"/>
      <c r="D7" s="83"/>
      <c r="E7" s="83"/>
      <c r="F7" s="83"/>
      <c r="G7" s="83"/>
      <c r="H7" s="83"/>
      <c r="I7" s="83"/>
    </row>
    <row r="8" spans="1:9" ht="15.75">
      <c r="A8" s="83" t="s">
        <v>171</v>
      </c>
      <c r="B8" s="83"/>
      <c r="C8" s="83"/>
      <c r="D8" s="83"/>
      <c r="E8" s="83"/>
      <c r="F8" s="83"/>
      <c r="G8" s="83"/>
      <c r="H8" s="83"/>
      <c r="I8" s="83"/>
    </row>
    <row r="9" spans="1:6" ht="15.75" hidden="1">
      <c r="A9" s="5"/>
      <c r="B9" s="5"/>
      <c r="C9" s="5"/>
      <c r="D9" s="5"/>
      <c r="E9" s="19"/>
      <c r="F9" s="19"/>
    </row>
    <row r="10" spans="1:9" ht="21.75" customHeight="1">
      <c r="A10" s="80" t="s">
        <v>46</v>
      </c>
      <c r="B10" s="80"/>
      <c r="C10" s="2"/>
      <c r="D10" s="84" t="s">
        <v>67</v>
      </c>
      <c r="E10" s="84"/>
      <c r="F10" s="84"/>
      <c r="G10" s="84"/>
      <c r="H10" s="84"/>
      <c r="I10" s="84"/>
    </row>
    <row r="11" spans="1:9" ht="109.5" customHeight="1">
      <c r="A11" s="80" t="s">
        <v>47</v>
      </c>
      <c r="B11" s="80"/>
      <c r="C11" s="2"/>
      <c r="D11" s="85" t="s">
        <v>173</v>
      </c>
      <c r="E11" s="86"/>
      <c r="F11" s="86"/>
      <c r="G11" s="86"/>
      <c r="H11" s="86"/>
      <c r="I11" s="87"/>
    </row>
    <row r="12" spans="1:9" ht="31.5" customHeight="1">
      <c r="A12" s="80" t="s">
        <v>69</v>
      </c>
      <c r="B12" s="80"/>
      <c r="C12" s="2"/>
      <c r="D12" s="84" t="s">
        <v>113</v>
      </c>
      <c r="E12" s="84"/>
      <c r="F12" s="84"/>
      <c r="G12" s="84"/>
      <c r="H12" s="84"/>
      <c r="I12" s="84"/>
    </row>
    <row r="13" spans="1:9" ht="31.5" customHeight="1">
      <c r="A13" s="80" t="s">
        <v>68</v>
      </c>
      <c r="B13" s="80"/>
      <c r="C13" s="2"/>
      <c r="D13" s="84" t="s">
        <v>172</v>
      </c>
      <c r="E13" s="84"/>
      <c r="F13" s="84"/>
      <c r="G13" s="84"/>
      <c r="H13" s="84"/>
      <c r="I13" s="84"/>
    </row>
    <row r="14" spans="1:9" s="12" customFormat="1" ht="112.5" customHeight="1">
      <c r="A14" s="2" t="s">
        <v>5</v>
      </c>
      <c r="B14" s="2" t="s">
        <v>48</v>
      </c>
      <c r="C14" s="2" t="s">
        <v>49</v>
      </c>
      <c r="D14" s="2" t="s">
        <v>50</v>
      </c>
      <c r="E14" s="21" t="s">
        <v>51</v>
      </c>
      <c r="F14" s="21" t="s">
        <v>115</v>
      </c>
      <c r="G14" s="21" t="s">
        <v>52</v>
      </c>
      <c r="H14" s="21" t="s">
        <v>53</v>
      </c>
      <c r="I14" s="2" t="s">
        <v>54</v>
      </c>
    </row>
    <row r="15" spans="1:9" s="26" customFormat="1" ht="15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</row>
    <row r="16" spans="1:9" ht="15.75">
      <c r="A16" s="14"/>
      <c r="B16" s="14" t="s">
        <v>55</v>
      </c>
      <c r="C16" s="2" t="s">
        <v>59</v>
      </c>
      <c r="D16" s="6" t="s">
        <v>56</v>
      </c>
      <c r="E16" s="23">
        <f>E19+E28+E34</f>
        <v>44226.32961</v>
      </c>
      <c r="F16" s="23">
        <f>F19+F28+F34</f>
        <v>44226.27104</v>
      </c>
      <c r="G16" s="23">
        <f>G19+G28+G34</f>
        <v>44225.862850000005</v>
      </c>
      <c r="H16" s="23">
        <f>H17</f>
        <v>99.99894461058805</v>
      </c>
      <c r="I16" s="7"/>
    </row>
    <row r="17" spans="1:9" ht="46.5" customHeight="1">
      <c r="A17" s="15"/>
      <c r="B17" s="15"/>
      <c r="C17" s="2" t="s">
        <v>37</v>
      </c>
      <c r="D17" s="3" t="s">
        <v>57</v>
      </c>
      <c r="E17" s="22">
        <f>SUM(E18)</f>
        <v>44226.32961</v>
      </c>
      <c r="F17" s="22">
        <f>SUM(F18)</f>
        <v>44226.27104</v>
      </c>
      <c r="G17" s="22">
        <f>SUM(G18)</f>
        <v>44225.862850000005</v>
      </c>
      <c r="H17" s="22">
        <f>SUM(H18)</f>
        <v>99.99894461058805</v>
      </c>
      <c r="I17" s="8"/>
    </row>
    <row r="18" spans="1:9" ht="31.5">
      <c r="A18" s="15"/>
      <c r="B18" s="15"/>
      <c r="C18" s="4" t="s">
        <v>37</v>
      </c>
      <c r="D18" s="9" t="s">
        <v>58</v>
      </c>
      <c r="E18" s="22">
        <f>E21+E30+E36</f>
        <v>44226.32961</v>
      </c>
      <c r="F18" s="22">
        <f>F21+F30+F36</f>
        <v>44226.27104</v>
      </c>
      <c r="G18" s="22">
        <f>G21+G30+G36</f>
        <v>44225.862850000005</v>
      </c>
      <c r="H18" s="22">
        <f>G18/E18*100</f>
        <v>99.99894461058805</v>
      </c>
      <c r="I18" s="8"/>
    </row>
    <row r="19" spans="1:9" ht="15.75">
      <c r="A19" s="82" t="s">
        <v>21</v>
      </c>
      <c r="B19" s="75" t="s">
        <v>76</v>
      </c>
      <c r="C19" s="2" t="s">
        <v>60</v>
      </c>
      <c r="D19" s="6" t="s">
        <v>56</v>
      </c>
      <c r="E19" s="23">
        <f>E20</f>
        <v>4767.82961</v>
      </c>
      <c r="F19" s="23">
        <f>F20</f>
        <v>4767.75</v>
      </c>
      <c r="G19" s="23">
        <f>G20</f>
        <v>4767.77961</v>
      </c>
      <c r="H19" s="23">
        <f>H20</f>
        <v>99.99895130480554</v>
      </c>
      <c r="I19" s="8"/>
    </row>
    <row r="20" spans="1:9" ht="48.75" customHeight="1">
      <c r="A20" s="82"/>
      <c r="B20" s="88"/>
      <c r="C20" s="2" t="s">
        <v>37</v>
      </c>
      <c r="D20" s="3" t="s">
        <v>57</v>
      </c>
      <c r="E20" s="22">
        <f>E21</f>
        <v>4767.82961</v>
      </c>
      <c r="F20" s="22">
        <f>F21</f>
        <v>4767.75</v>
      </c>
      <c r="G20" s="22">
        <f>G21</f>
        <v>4767.77961</v>
      </c>
      <c r="H20" s="22">
        <f>G20/E20*100</f>
        <v>99.99895130480554</v>
      </c>
      <c r="I20" s="8"/>
    </row>
    <row r="21" spans="1:9" ht="34.5" customHeight="1">
      <c r="A21" s="82"/>
      <c r="B21" s="88"/>
      <c r="C21" s="4" t="s">
        <v>37</v>
      </c>
      <c r="D21" s="9" t="s">
        <v>58</v>
      </c>
      <c r="E21" s="22">
        <f>E24+E27</f>
        <v>4767.82961</v>
      </c>
      <c r="F21" s="22">
        <f>F24+F27</f>
        <v>4767.75</v>
      </c>
      <c r="G21" s="22">
        <f>G24+G27</f>
        <v>4767.77961</v>
      </c>
      <c r="H21" s="22">
        <f>G21/E21*100</f>
        <v>99.99895130480554</v>
      </c>
      <c r="I21" s="8"/>
    </row>
    <row r="22" spans="1:9" ht="15.75">
      <c r="A22" s="89" t="s">
        <v>19</v>
      </c>
      <c r="B22" s="77" t="s">
        <v>77</v>
      </c>
      <c r="C22" s="2" t="s">
        <v>61</v>
      </c>
      <c r="D22" s="6" t="s">
        <v>56</v>
      </c>
      <c r="E22" s="23">
        <f>E23</f>
        <v>4506.02961</v>
      </c>
      <c r="F22" s="23">
        <f>F23</f>
        <v>4506</v>
      </c>
      <c r="G22" s="23">
        <f>G23</f>
        <v>4506.02961</v>
      </c>
      <c r="H22" s="23">
        <f>H23</f>
        <v>100</v>
      </c>
      <c r="I22" s="7"/>
    </row>
    <row r="23" spans="1:9" ht="48.75" customHeight="1">
      <c r="A23" s="90"/>
      <c r="B23" s="78"/>
      <c r="C23" s="4" t="s">
        <v>37</v>
      </c>
      <c r="D23" s="3" t="s">
        <v>57</v>
      </c>
      <c r="E23" s="22">
        <f>E24</f>
        <v>4506.02961</v>
      </c>
      <c r="F23" s="22">
        <f>F24</f>
        <v>4506</v>
      </c>
      <c r="G23" s="22">
        <f>G24</f>
        <v>4506.02961</v>
      </c>
      <c r="H23" s="22">
        <f>G23/E23*100</f>
        <v>100</v>
      </c>
      <c r="I23" s="8"/>
    </row>
    <row r="24" spans="1:9" ht="31.5">
      <c r="A24" s="90"/>
      <c r="B24" s="78"/>
      <c r="C24" s="4" t="s">
        <v>37</v>
      </c>
      <c r="D24" s="9" t="s">
        <v>58</v>
      </c>
      <c r="E24" s="22">
        <v>4506.02961</v>
      </c>
      <c r="F24" s="22">
        <v>4506</v>
      </c>
      <c r="G24" s="22">
        <v>4506.02961</v>
      </c>
      <c r="H24" s="22">
        <f>G24/E24*100</f>
        <v>100</v>
      </c>
      <c r="I24" s="8"/>
    </row>
    <row r="25" spans="1:9" ht="15.75">
      <c r="A25" s="75" t="s">
        <v>20</v>
      </c>
      <c r="B25" s="77" t="s">
        <v>26</v>
      </c>
      <c r="C25" s="4" t="s">
        <v>62</v>
      </c>
      <c r="D25" s="6" t="s">
        <v>56</v>
      </c>
      <c r="E25" s="23">
        <f aca="true" t="shared" si="0" ref="E25:H26">E26</f>
        <v>261.8</v>
      </c>
      <c r="F25" s="23">
        <f t="shared" si="0"/>
        <v>261.75</v>
      </c>
      <c r="G25" s="23">
        <f t="shared" si="0"/>
        <v>261.75</v>
      </c>
      <c r="H25" s="23">
        <f t="shared" si="0"/>
        <v>99.98090145148967</v>
      </c>
      <c r="I25" s="8"/>
    </row>
    <row r="26" spans="1:9" s="18" customFormat="1" ht="46.5" customHeight="1">
      <c r="A26" s="76"/>
      <c r="B26" s="78"/>
      <c r="C26" s="4" t="s">
        <v>37</v>
      </c>
      <c r="D26" s="3" t="s">
        <v>57</v>
      </c>
      <c r="E26" s="22">
        <f t="shared" si="0"/>
        <v>261.8</v>
      </c>
      <c r="F26" s="22">
        <f t="shared" si="0"/>
        <v>261.75</v>
      </c>
      <c r="G26" s="22">
        <f t="shared" si="0"/>
        <v>261.75</v>
      </c>
      <c r="H26" s="22">
        <f t="shared" si="0"/>
        <v>99.98090145148967</v>
      </c>
      <c r="I26" s="8"/>
    </row>
    <row r="27" spans="1:9" s="18" customFormat="1" ht="79.5" customHeight="1">
      <c r="A27" s="81"/>
      <c r="B27" s="79"/>
      <c r="C27" s="4" t="s">
        <v>37</v>
      </c>
      <c r="D27" s="9" t="s">
        <v>58</v>
      </c>
      <c r="E27" s="22">
        <v>261.8</v>
      </c>
      <c r="F27" s="22">
        <v>261.75</v>
      </c>
      <c r="G27" s="22">
        <v>261.75</v>
      </c>
      <c r="H27" s="22">
        <f>G27/E27*100</f>
        <v>99.98090145148967</v>
      </c>
      <c r="I27" s="8"/>
    </row>
    <row r="28" spans="1:9" ht="15.75">
      <c r="A28" s="75">
        <v>2</v>
      </c>
      <c r="B28" s="75" t="s">
        <v>27</v>
      </c>
      <c r="C28" s="4" t="s">
        <v>63</v>
      </c>
      <c r="D28" s="6" t="s">
        <v>56</v>
      </c>
      <c r="E28" s="23">
        <f aca="true" t="shared" si="1" ref="E28:H29">E29</f>
        <v>8316.4</v>
      </c>
      <c r="F28" s="23">
        <f t="shared" si="1"/>
        <v>8316.37809</v>
      </c>
      <c r="G28" s="23">
        <f t="shared" si="1"/>
        <v>8316.37809</v>
      </c>
      <c r="H28" s="23">
        <f t="shared" si="1"/>
        <v>99.99973654465876</v>
      </c>
      <c r="I28" s="8"/>
    </row>
    <row r="29" spans="1:9" s="18" customFormat="1" ht="63">
      <c r="A29" s="76"/>
      <c r="B29" s="76"/>
      <c r="C29" s="4" t="s">
        <v>37</v>
      </c>
      <c r="D29" s="3" t="s">
        <v>57</v>
      </c>
      <c r="E29" s="22">
        <f t="shared" si="1"/>
        <v>8316.4</v>
      </c>
      <c r="F29" s="22">
        <f t="shared" si="1"/>
        <v>8316.37809</v>
      </c>
      <c r="G29" s="22">
        <f t="shared" si="1"/>
        <v>8316.37809</v>
      </c>
      <c r="H29" s="22">
        <f t="shared" si="1"/>
        <v>99.99973654465876</v>
      </c>
      <c r="I29" s="8"/>
    </row>
    <row r="30" spans="1:9" s="18" customFormat="1" ht="31.5">
      <c r="A30" s="81"/>
      <c r="B30" s="81"/>
      <c r="C30" s="4" t="s">
        <v>37</v>
      </c>
      <c r="D30" s="9" t="s">
        <v>58</v>
      </c>
      <c r="E30" s="22">
        <f>E33</f>
        <v>8316.4</v>
      </c>
      <c r="F30" s="22">
        <f>F33</f>
        <v>8316.37809</v>
      </c>
      <c r="G30" s="22">
        <f>G33</f>
        <v>8316.37809</v>
      </c>
      <c r="H30" s="22">
        <f>H33</f>
        <v>99.99973654465876</v>
      </c>
      <c r="I30" s="8"/>
    </row>
    <row r="31" spans="1:9" ht="15.75">
      <c r="A31" s="75" t="s">
        <v>22</v>
      </c>
      <c r="B31" s="77" t="s">
        <v>28</v>
      </c>
      <c r="C31" s="4" t="s">
        <v>64</v>
      </c>
      <c r="D31" s="6" t="s">
        <v>56</v>
      </c>
      <c r="E31" s="23">
        <f aca="true" t="shared" si="2" ref="E31:H32">E32</f>
        <v>8316.4</v>
      </c>
      <c r="F31" s="23">
        <f t="shared" si="2"/>
        <v>8316.37809</v>
      </c>
      <c r="G31" s="23">
        <f t="shared" si="2"/>
        <v>8316.37809</v>
      </c>
      <c r="H31" s="23">
        <f t="shared" si="2"/>
        <v>99.99973654465876</v>
      </c>
      <c r="I31" s="8"/>
    </row>
    <row r="32" spans="1:9" s="18" customFormat="1" ht="63">
      <c r="A32" s="76"/>
      <c r="B32" s="78"/>
      <c r="C32" s="4" t="s">
        <v>37</v>
      </c>
      <c r="D32" s="3" t="s">
        <v>57</v>
      </c>
      <c r="E32" s="22">
        <f t="shared" si="2"/>
        <v>8316.4</v>
      </c>
      <c r="F32" s="22">
        <f t="shared" si="2"/>
        <v>8316.37809</v>
      </c>
      <c r="G32" s="22">
        <f t="shared" si="2"/>
        <v>8316.37809</v>
      </c>
      <c r="H32" s="22">
        <f t="shared" si="2"/>
        <v>99.99973654465876</v>
      </c>
      <c r="I32" s="8"/>
    </row>
    <row r="33" spans="1:9" s="18" customFormat="1" ht="31.5">
      <c r="A33" s="81"/>
      <c r="B33" s="79"/>
      <c r="C33" s="4" t="s">
        <v>37</v>
      </c>
      <c r="D33" s="9" t="s">
        <v>58</v>
      </c>
      <c r="E33" s="22">
        <v>8316.4</v>
      </c>
      <c r="F33" s="22">
        <v>8316.37809</v>
      </c>
      <c r="G33" s="22">
        <v>8316.37809</v>
      </c>
      <c r="H33" s="22">
        <f>G33/E33*100</f>
        <v>99.99973654465876</v>
      </c>
      <c r="I33" s="8"/>
    </row>
    <row r="34" spans="1:9" ht="15.75">
      <c r="A34" s="75">
        <v>3</v>
      </c>
      <c r="B34" s="75" t="s">
        <v>29</v>
      </c>
      <c r="C34" s="4" t="s">
        <v>65</v>
      </c>
      <c r="D34" s="6" t="s">
        <v>56</v>
      </c>
      <c r="E34" s="23">
        <f aca="true" t="shared" si="3" ref="E34:H35">E35</f>
        <v>31142.1</v>
      </c>
      <c r="F34" s="23">
        <f t="shared" si="3"/>
        <v>31142.14295</v>
      </c>
      <c r="G34" s="23">
        <f t="shared" si="3"/>
        <v>31141.70515</v>
      </c>
      <c r="H34" s="23">
        <f t="shared" si="3"/>
        <v>100.00017785341898</v>
      </c>
      <c r="I34" s="8"/>
    </row>
    <row r="35" spans="1:9" s="18" customFormat="1" ht="63">
      <c r="A35" s="76"/>
      <c r="B35" s="76"/>
      <c r="C35" s="4" t="s">
        <v>37</v>
      </c>
      <c r="D35" s="3" t="s">
        <v>57</v>
      </c>
      <c r="E35" s="22">
        <f t="shared" si="3"/>
        <v>31142.1</v>
      </c>
      <c r="F35" s="22">
        <f t="shared" si="3"/>
        <v>31142.14295</v>
      </c>
      <c r="G35" s="22">
        <f t="shared" si="3"/>
        <v>31141.70515</v>
      </c>
      <c r="H35" s="22">
        <f t="shared" si="3"/>
        <v>100.00017785341898</v>
      </c>
      <c r="I35" s="8"/>
    </row>
    <row r="36" spans="1:9" s="18" customFormat="1" ht="31.5">
      <c r="A36" s="81"/>
      <c r="B36" s="81"/>
      <c r="C36" s="4" t="s">
        <v>37</v>
      </c>
      <c r="D36" s="9" t="s">
        <v>58</v>
      </c>
      <c r="E36" s="22">
        <f>E39+E42</f>
        <v>31142.1</v>
      </c>
      <c r="F36" s="22">
        <f>F39+F42</f>
        <v>31142.14295</v>
      </c>
      <c r="G36" s="22">
        <f>G39+G42</f>
        <v>31141.70515</v>
      </c>
      <c r="H36" s="22">
        <f>H39</f>
        <v>100.00017785341898</v>
      </c>
      <c r="I36" s="8"/>
    </row>
    <row r="37" spans="1:9" ht="15.75">
      <c r="A37" s="75" t="s">
        <v>23</v>
      </c>
      <c r="B37" s="77" t="s">
        <v>114</v>
      </c>
      <c r="C37" s="4" t="s">
        <v>66</v>
      </c>
      <c r="D37" s="6" t="s">
        <v>56</v>
      </c>
      <c r="E37" s="23">
        <f aca="true" t="shared" si="4" ref="E37:H41">E38</f>
        <v>24149.1</v>
      </c>
      <c r="F37" s="23">
        <f t="shared" si="4"/>
        <v>24149.14295</v>
      </c>
      <c r="G37" s="23">
        <f t="shared" si="4"/>
        <v>24149.14295</v>
      </c>
      <c r="H37" s="23">
        <f t="shared" si="4"/>
        <v>100.00017785341898</v>
      </c>
      <c r="I37" s="8"/>
    </row>
    <row r="38" spans="1:9" ht="48" customHeight="1">
      <c r="A38" s="76"/>
      <c r="B38" s="78"/>
      <c r="C38" s="24" t="s">
        <v>37</v>
      </c>
      <c r="D38" s="3" t="s">
        <v>57</v>
      </c>
      <c r="E38" s="22">
        <f t="shared" si="4"/>
        <v>24149.1</v>
      </c>
      <c r="F38" s="22">
        <f t="shared" si="4"/>
        <v>24149.14295</v>
      </c>
      <c r="G38" s="22">
        <f t="shared" si="4"/>
        <v>24149.14295</v>
      </c>
      <c r="H38" s="22">
        <f t="shared" si="4"/>
        <v>100.00017785341898</v>
      </c>
      <c r="I38" s="10"/>
    </row>
    <row r="39" spans="1:9" ht="31.5">
      <c r="A39" s="16"/>
      <c r="B39" s="79"/>
      <c r="C39" s="24" t="s">
        <v>37</v>
      </c>
      <c r="D39" s="9" t="s">
        <v>58</v>
      </c>
      <c r="E39" s="22">
        <v>24149.1</v>
      </c>
      <c r="F39" s="22">
        <v>24149.14295</v>
      </c>
      <c r="G39" s="22">
        <v>24149.14295</v>
      </c>
      <c r="H39" s="22">
        <f>G39/E39*100</f>
        <v>100.00017785341898</v>
      </c>
      <c r="I39" s="11"/>
    </row>
    <row r="40" spans="1:9" ht="15.75">
      <c r="A40" s="75" t="s">
        <v>23</v>
      </c>
      <c r="B40" s="77" t="s">
        <v>105</v>
      </c>
      <c r="C40" s="4" t="s">
        <v>104</v>
      </c>
      <c r="D40" s="6" t="s">
        <v>56</v>
      </c>
      <c r="E40" s="23">
        <f t="shared" si="4"/>
        <v>6993</v>
      </c>
      <c r="F40" s="23">
        <f t="shared" si="4"/>
        <v>6993</v>
      </c>
      <c r="G40" s="23">
        <f t="shared" si="4"/>
        <v>6992.5622</v>
      </c>
      <c r="H40" s="23">
        <f t="shared" si="4"/>
        <v>99.99373945373947</v>
      </c>
      <c r="I40" s="8"/>
    </row>
    <row r="41" spans="1:9" ht="52.5" customHeight="1">
      <c r="A41" s="76"/>
      <c r="B41" s="78"/>
      <c r="C41" s="24" t="s">
        <v>37</v>
      </c>
      <c r="D41" s="3" t="s">
        <v>57</v>
      </c>
      <c r="E41" s="22">
        <f t="shared" si="4"/>
        <v>6993</v>
      </c>
      <c r="F41" s="22">
        <f t="shared" si="4"/>
        <v>6993</v>
      </c>
      <c r="G41" s="22">
        <f t="shared" si="4"/>
        <v>6992.5622</v>
      </c>
      <c r="H41" s="22">
        <f t="shared" si="4"/>
        <v>99.99373945373947</v>
      </c>
      <c r="I41" s="10"/>
    </row>
    <row r="42" spans="1:9" ht="31.5">
      <c r="A42" s="16"/>
      <c r="B42" s="79"/>
      <c r="C42" s="24" t="s">
        <v>37</v>
      </c>
      <c r="D42" s="9" t="s">
        <v>58</v>
      </c>
      <c r="E42" s="22">
        <v>6993</v>
      </c>
      <c r="F42" s="22">
        <v>6993</v>
      </c>
      <c r="G42" s="22">
        <v>6992.5622</v>
      </c>
      <c r="H42" s="22">
        <f>G42/E42*100</f>
        <v>99.99373945373947</v>
      </c>
      <c r="I42" s="11"/>
    </row>
  </sheetData>
  <sheetProtection/>
  <mergeCells count="27">
    <mergeCell ref="A28:A30"/>
    <mergeCell ref="B28:B30"/>
    <mergeCell ref="A31:A33"/>
    <mergeCell ref="B31:B33"/>
    <mergeCell ref="D10:I10"/>
    <mergeCell ref="D11:I11"/>
    <mergeCell ref="D12:I12"/>
    <mergeCell ref="B19:B21"/>
    <mergeCell ref="A22:A24"/>
    <mergeCell ref="B22:B24"/>
    <mergeCell ref="A19:A21"/>
    <mergeCell ref="B25:B27"/>
    <mergeCell ref="A6:I6"/>
    <mergeCell ref="A8:I8"/>
    <mergeCell ref="A7:I7"/>
    <mergeCell ref="D13:I13"/>
    <mergeCell ref="A25:A27"/>
    <mergeCell ref="A40:A41"/>
    <mergeCell ref="B40:B42"/>
    <mergeCell ref="B37:B39"/>
    <mergeCell ref="A37:A38"/>
    <mergeCell ref="A10:B10"/>
    <mergeCell ref="A11:B11"/>
    <mergeCell ref="A12:B12"/>
    <mergeCell ref="A13:B13"/>
    <mergeCell ref="A34:A36"/>
    <mergeCell ref="B34:B36"/>
  </mergeCells>
  <printOptions/>
  <pageMargins left="0.7480314960629921" right="0.35433070866141736" top="0.3937007874015748" bottom="0" header="0.5118110236220472" footer="0.5118110236220472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3"/>
  <sheetViews>
    <sheetView tabSelected="1" zoomScale="76" zoomScaleNormal="76" zoomScalePageLayoutView="0" workbookViewId="0" topLeftCell="A1">
      <pane ySplit="12" topLeftCell="A64" activePane="bottomLeft" state="frozen"/>
      <selection pane="topLeft" activeCell="A1" sqref="A1"/>
      <selection pane="bottomLeft" activeCell="F64" sqref="F64"/>
    </sheetView>
  </sheetViews>
  <sheetFormatPr defaultColWidth="9.00390625" defaultRowHeight="12.75"/>
  <cols>
    <col min="1" max="1" width="6.625" style="36" customWidth="1"/>
    <col min="2" max="2" width="51.00390625" style="38" customWidth="1"/>
    <col min="3" max="3" width="11.125" style="38" customWidth="1"/>
    <col min="4" max="4" width="13.25390625" style="38" customWidth="1"/>
    <col min="5" max="5" width="10.875" style="38" customWidth="1"/>
    <col min="6" max="6" width="11.00390625" style="38" customWidth="1"/>
    <col min="7" max="7" width="11.75390625" style="38" customWidth="1"/>
    <col min="8" max="8" width="12.375" style="38" bestFit="1" customWidth="1"/>
    <col min="9" max="9" width="19.375" style="38" customWidth="1"/>
    <col min="10" max="10" width="61.25390625" style="38" customWidth="1"/>
    <col min="11" max="11" width="9.125" style="38" customWidth="1"/>
    <col min="12" max="12" width="27.00390625" style="38" customWidth="1"/>
    <col min="13" max="16384" width="9.125" style="38" customWidth="1"/>
  </cols>
  <sheetData>
    <row r="1" spans="2:10" ht="15">
      <c r="B1" s="37"/>
      <c r="C1" s="37"/>
      <c r="D1" s="37"/>
      <c r="E1" s="37"/>
      <c r="J1" s="39" t="s">
        <v>70</v>
      </c>
    </row>
    <row r="2" spans="2:10" ht="15">
      <c r="B2" s="37"/>
      <c r="C2" s="37"/>
      <c r="D2" s="37"/>
      <c r="E2" s="37"/>
      <c r="J2" s="39" t="s">
        <v>40</v>
      </c>
    </row>
    <row r="3" spans="2:10" ht="15">
      <c r="B3" s="37"/>
      <c r="C3" s="37"/>
      <c r="D3" s="37"/>
      <c r="E3" s="37"/>
      <c r="J3" s="39" t="s">
        <v>41</v>
      </c>
    </row>
    <row r="4" spans="2:10" ht="15">
      <c r="B4" s="37"/>
      <c r="C4" s="37"/>
      <c r="D4" s="37"/>
      <c r="E4" s="37"/>
      <c r="J4" s="39" t="s">
        <v>42</v>
      </c>
    </row>
    <row r="5" spans="2:10" ht="15">
      <c r="B5" s="37"/>
      <c r="C5" s="37"/>
      <c r="D5" s="37"/>
      <c r="E5" s="37"/>
      <c r="J5" s="39" t="s">
        <v>43</v>
      </c>
    </row>
    <row r="7" spans="1:10" ht="15">
      <c r="A7" s="107" t="s">
        <v>174</v>
      </c>
      <c r="B7" s="107"/>
      <c r="C7" s="107"/>
      <c r="D7" s="107"/>
      <c r="E7" s="107"/>
      <c r="F7" s="107"/>
      <c r="G7" s="107"/>
      <c r="H7" s="107"/>
      <c r="I7" s="107"/>
      <c r="J7" s="107"/>
    </row>
    <row r="8" ht="3.75" customHeight="1"/>
    <row r="9" spans="1:12" s="41" customFormat="1" ht="72.75" customHeight="1">
      <c r="A9" s="118" t="s">
        <v>5</v>
      </c>
      <c r="B9" s="108" t="s">
        <v>71</v>
      </c>
      <c r="C9" s="108" t="s">
        <v>116</v>
      </c>
      <c r="D9" s="110" t="s">
        <v>72</v>
      </c>
      <c r="E9" s="111"/>
      <c r="F9" s="111"/>
      <c r="G9" s="108" t="s">
        <v>164</v>
      </c>
      <c r="H9" s="115" t="s">
        <v>73</v>
      </c>
      <c r="I9" s="108" t="s">
        <v>25</v>
      </c>
      <c r="J9" s="108" t="s">
        <v>74</v>
      </c>
      <c r="L9" s="65"/>
    </row>
    <row r="10" spans="1:12" s="41" customFormat="1" ht="15">
      <c r="A10" s="119"/>
      <c r="B10" s="114"/>
      <c r="C10" s="114"/>
      <c r="D10" s="108" t="s">
        <v>30</v>
      </c>
      <c r="E10" s="110" t="s">
        <v>14</v>
      </c>
      <c r="F10" s="111"/>
      <c r="G10" s="114"/>
      <c r="H10" s="116"/>
      <c r="I10" s="114"/>
      <c r="J10" s="114"/>
      <c r="L10" s="65"/>
    </row>
    <row r="11" spans="1:12" s="41" customFormat="1" ht="75" customHeight="1">
      <c r="A11" s="120"/>
      <c r="B11" s="109"/>
      <c r="C11" s="109"/>
      <c r="D11" s="109"/>
      <c r="E11" s="42" t="s">
        <v>15</v>
      </c>
      <c r="F11" s="40" t="s">
        <v>24</v>
      </c>
      <c r="G11" s="109"/>
      <c r="H11" s="117"/>
      <c r="I11" s="109"/>
      <c r="J11" s="109"/>
      <c r="L11" s="69"/>
    </row>
    <row r="12" spans="1:51" s="41" customFormat="1" ht="29.25" customHeight="1">
      <c r="A12" s="43" t="s">
        <v>6</v>
      </c>
      <c r="B12" s="42" t="s">
        <v>0</v>
      </c>
      <c r="C12" s="42" t="s">
        <v>1</v>
      </c>
      <c r="D12" s="42" t="s">
        <v>2</v>
      </c>
      <c r="E12" s="42" t="s">
        <v>3</v>
      </c>
      <c r="F12" s="42" t="s">
        <v>4</v>
      </c>
      <c r="G12" s="42" t="s">
        <v>161</v>
      </c>
      <c r="H12" s="42" t="s">
        <v>7</v>
      </c>
      <c r="I12" s="42" t="s">
        <v>160</v>
      </c>
      <c r="J12" s="42" t="s">
        <v>8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</row>
    <row r="13" spans="1:51" s="41" customFormat="1" ht="25.5" customHeight="1">
      <c r="A13" s="44"/>
      <c r="B13" s="112" t="s">
        <v>75</v>
      </c>
      <c r="C13" s="112"/>
      <c r="D13" s="112"/>
      <c r="E13" s="112"/>
      <c r="F13" s="112"/>
      <c r="G13" s="112"/>
      <c r="H13" s="112"/>
      <c r="I13" s="112"/>
      <c r="J13" s="112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</row>
    <row r="14" spans="1:12" s="41" customFormat="1" ht="17.25" customHeight="1">
      <c r="A14" s="45">
        <v>1</v>
      </c>
      <c r="B14" s="100" t="s">
        <v>117</v>
      </c>
      <c r="C14" s="101"/>
      <c r="D14" s="101"/>
      <c r="E14" s="101"/>
      <c r="F14" s="101"/>
      <c r="G14" s="101"/>
      <c r="H14" s="101"/>
      <c r="I14" s="101"/>
      <c r="J14" s="102"/>
      <c r="L14" s="65"/>
    </row>
    <row r="15" spans="1:12" s="41" customFormat="1" ht="60">
      <c r="A15" s="42" t="s">
        <v>96</v>
      </c>
      <c r="B15" s="46" t="s">
        <v>184</v>
      </c>
      <c r="C15" s="47" t="s">
        <v>17</v>
      </c>
      <c r="D15" s="48">
        <v>92.7202468889048</v>
      </c>
      <c r="E15" s="48" t="s">
        <v>175</v>
      </c>
      <c r="F15" s="48">
        <v>96.569047403514</v>
      </c>
      <c r="G15" s="48">
        <f>F15-85</f>
        <v>11.569047403514006</v>
      </c>
      <c r="H15" s="48">
        <f>F15/85*100</f>
        <v>113.61064400413412</v>
      </c>
      <c r="I15" s="48">
        <f>F15/D15*100</f>
        <v>104.15098173672979</v>
      </c>
      <c r="J15" s="66" t="s">
        <v>199</v>
      </c>
      <c r="L15" s="124"/>
    </row>
    <row r="16" spans="1:10" s="41" customFormat="1" ht="69.75" customHeight="1">
      <c r="A16" s="42" t="s">
        <v>97</v>
      </c>
      <c r="B16" s="46" t="s">
        <v>91</v>
      </c>
      <c r="C16" s="47" t="s">
        <v>17</v>
      </c>
      <c r="D16" s="48">
        <v>30.2</v>
      </c>
      <c r="E16" s="48" t="s">
        <v>163</v>
      </c>
      <c r="F16" s="68">
        <v>16.1</v>
      </c>
      <c r="G16" s="68">
        <f>40-F16</f>
        <v>23.9</v>
      </c>
      <c r="H16" s="68">
        <f>40/F16*100</f>
        <v>248.44720496894408</v>
      </c>
      <c r="I16" s="68">
        <f>F16/D16*100</f>
        <v>53.3112582781457</v>
      </c>
      <c r="J16" s="67" t="s">
        <v>214</v>
      </c>
    </row>
    <row r="17" spans="1:10" s="41" customFormat="1" ht="17.25" customHeight="1">
      <c r="A17" s="42" t="s">
        <v>0</v>
      </c>
      <c r="B17" s="97" t="s">
        <v>118</v>
      </c>
      <c r="C17" s="98"/>
      <c r="D17" s="98"/>
      <c r="E17" s="98"/>
      <c r="F17" s="98"/>
      <c r="G17" s="98"/>
      <c r="H17" s="98"/>
      <c r="I17" s="98"/>
      <c r="J17" s="99"/>
    </row>
    <row r="18" spans="1:10" s="41" customFormat="1" ht="30">
      <c r="A18" s="42" t="s">
        <v>98</v>
      </c>
      <c r="B18" s="46" t="s">
        <v>185</v>
      </c>
      <c r="C18" s="47" t="s">
        <v>16</v>
      </c>
      <c r="D18" s="48">
        <v>33.3</v>
      </c>
      <c r="E18" s="47">
        <v>28.9</v>
      </c>
      <c r="F18" s="68">
        <v>36.1</v>
      </c>
      <c r="G18" s="68">
        <f>F18-E18</f>
        <v>7.200000000000003</v>
      </c>
      <c r="H18" s="68">
        <f>F18/E18*100</f>
        <v>124.91349480968859</v>
      </c>
      <c r="I18" s="68">
        <f>F18/D18*100</f>
        <v>108.40840840840842</v>
      </c>
      <c r="J18" s="67" t="s">
        <v>215</v>
      </c>
    </row>
    <row r="19" spans="1:10" s="41" customFormat="1" ht="18.75" customHeight="1">
      <c r="A19" s="44"/>
      <c r="B19" s="112" t="s">
        <v>9</v>
      </c>
      <c r="C19" s="112"/>
      <c r="D19" s="112"/>
      <c r="E19" s="112"/>
      <c r="F19" s="112"/>
      <c r="G19" s="112"/>
      <c r="H19" s="112"/>
      <c r="I19" s="112"/>
      <c r="J19" s="112"/>
    </row>
    <row r="20" spans="1:10" s="41" customFormat="1" ht="18.75" customHeight="1">
      <c r="A20" s="45">
        <v>3</v>
      </c>
      <c r="B20" s="100" t="s">
        <v>117</v>
      </c>
      <c r="C20" s="101"/>
      <c r="D20" s="101"/>
      <c r="E20" s="101"/>
      <c r="F20" s="101"/>
      <c r="G20" s="101"/>
      <c r="H20" s="101"/>
      <c r="I20" s="101"/>
      <c r="J20" s="102"/>
    </row>
    <row r="21" spans="1:10" s="41" customFormat="1" ht="60">
      <c r="A21" s="42" t="s">
        <v>99</v>
      </c>
      <c r="B21" s="46" t="s">
        <v>78</v>
      </c>
      <c r="C21" s="47" t="s">
        <v>17</v>
      </c>
      <c r="D21" s="53">
        <v>100</v>
      </c>
      <c r="E21" s="53">
        <v>100</v>
      </c>
      <c r="F21" s="53">
        <v>100</v>
      </c>
      <c r="G21" s="53">
        <f>F21-E21</f>
        <v>0</v>
      </c>
      <c r="H21" s="48">
        <f>F21/E21*100</f>
        <v>100</v>
      </c>
      <c r="I21" s="50" t="s">
        <v>111</v>
      </c>
      <c r="J21" s="51"/>
    </row>
    <row r="22" spans="1:10" s="41" customFormat="1" ht="63.75" customHeight="1">
      <c r="A22" s="42" t="s">
        <v>100</v>
      </c>
      <c r="B22" s="52" t="s">
        <v>79</v>
      </c>
      <c r="C22" s="47" t="s">
        <v>17</v>
      </c>
      <c r="D22" s="42">
        <v>0.4</v>
      </c>
      <c r="E22" s="42" t="s">
        <v>167</v>
      </c>
      <c r="F22" s="49">
        <v>1</v>
      </c>
      <c r="G22" s="53">
        <f>F22-3</f>
        <v>-2</v>
      </c>
      <c r="H22" s="49">
        <f>F22/3*100</f>
        <v>33.33333333333333</v>
      </c>
      <c r="I22" s="53">
        <f>F22/D22*100</f>
        <v>250</v>
      </c>
      <c r="J22" s="46" t="s">
        <v>201</v>
      </c>
    </row>
    <row r="23" spans="1:10" s="41" customFormat="1" ht="78" customHeight="1">
      <c r="A23" s="42" t="s">
        <v>119</v>
      </c>
      <c r="B23" s="52" t="s">
        <v>80</v>
      </c>
      <c r="C23" s="47" t="s">
        <v>17</v>
      </c>
      <c r="D23" s="42">
        <v>7.7</v>
      </c>
      <c r="E23" s="42" t="s">
        <v>106</v>
      </c>
      <c r="F23" s="57" t="s">
        <v>216</v>
      </c>
      <c r="G23" s="64">
        <f>F23-10</f>
        <v>-20.7</v>
      </c>
      <c r="H23" s="68">
        <f>F23/10*100</f>
        <v>-106.99999999999999</v>
      </c>
      <c r="I23" s="68">
        <f>F23/D23*100</f>
        <v>-138.96103896103895</v>
      </c>
      <c r="J23" s="67" t="s">
        <v>217</v>
      </c>
    </row>
    <row r="24" spans="1:10" s="41" customFormat="1" ht="33" customHeight="1">
      <c r="A24" s="42" t="s">
        <v>120</v>
      </c>
      <c r="B24" s="52" t="s">
        <v>81</v>
      </c>
      <c r="C24" s="47" t="s">
        <v>17</v>
      </c>
      <c r="D24" s="42" t="s">
        <v>10</v>
      </c>
      <c r="E24" s="42" t="s">
        <v>10</v>
      </c>
      <c r="F24" s="42" t="s">
        <v>10</v>
      </c>
      <c r="G24" s="53">
        <f>F24-E24</f>
        <v>0</v>
      </c>
      <c r="H24" s="54" t="s">
        <v>38</v>
      </c>
      <c r="I24" s="54" t="s">
        <v>38</v>
      </c>
      <c r="J24" s="51"/>
    </row>
    <row r="25" spans="1:10" s="41" customFormat="1" ht="46.5" customHeight="1">
      <c r="A25" s="42" t="s">
        <v>121</v>
      </c>
      <c r="B25" s="52" t="s">
        <v>82</v>
      </c>
      <c r="C25" s="42" t="s">
        <v>16</v>
      </c>
      <c r="D25" s="42" t="s">
        <v>10</v>
      </c>
      <c r="E25" s="42" t="s">
        <v>10</v>
      </c>
      <c r="F25" s="42" t="s">
        <v>10</v>
      </c>
      <c r="G25" s="53">
        <f>F25-E25</f>
        <v>0</v>
      </c>
      <c r="H25" s="54" t="s">
        <v>38</v>
      </c>
      <c r="I25" s="54" t="s">
        <v>38</v>
      </c>
      <c r="J25" s="51"/>
    </row>
    <row r="26" spans="1:10" s="41" customFormat="1" ht="45">
      <c r="A26" s="42" t="s">
        <v>122</v>
      </c>
      <c r="B26" s="52" t="s">
        <v>83</v>
      </c>
      <c r="C26" s="47" t="s">
        <v>17</v>
      </c>
      <c r="D26" s="42" t="s">
        <v>18</v>
      </c>
      <c r="E26" s="42" t="s">
        <v>18</v>
      </c>
      <c r="F26" s="42" t="s">
        <v>18</v>
      </c>
      <c r="G26" s="53">
        <f>F26-E26</f>
        <v>0</v>
      </c>
      <c r="H26" s="54" t="s">
        <v>38</v>
      </c>
      <c r="I26" s="54" t="s">
        <v>38</v>
      </c>
      <c r="J26" s="51"/>
    </row>
    <row r="27" spans="1:10" s="41" customFormat="1" ht="41.25" customHeight="1">
      <c r="A27" s="42" t="s">
        <v>123</v>
      </c>
      <c r="B27" s="52" t="s">
        <v>84</v>
      </c>
      <c r="C27" s="47" t="s">
        <v>186</v>
      </c>
      <c r="D27" s="42" t="s">
        <v>10</v>
      </c>
      <c r="E27" s="42" t="s">
        <v>10</v>
      </c>
      <c r="F27" s="42" t="s">
        <v>10</v>
      </c>
      <c r="G27" s="53">
        <f>F27-E27</f>
        <v>0</v>
      </c>
      <c r="H27" s="54" t="s">
        <v>38</v>
      </c>
      <c r="I27" s="54" t="s">
        <v>38</v>
      </c>
      <c r="J27" s="51"/>
    </row>
    <row r="28" spans="1:10" s="41" customFormat="1" ht="15.75" customHeight="1">
      <c r="A28" s="42" t="s">
        <v>2</v>
      </c>
      <c r="B28" s="94" t="s">
        <v>124</v>
      </c>
      <c r="C28" s="95"/>
      <c r="D28" s="95"/>
      <c r="E28" s="95"/>
      <c r="F28" s="95"/>
      <c r="G28" s="95"/>
      <c r="H28" s="95"/>
      <c r="I28" s="95"/>
      <c r="J28" s="96"/>
    </row>
    <row r="29" spans="1:10" s="41" customFormat="1" ht="60">
      <c r="A29" s="42" t="s">
        <v>101</v>
      </c>
      <c r="B29" s="55" t="s">
        <v>165</v>
      </c>
      <c r="C29" s="47" t="s">
        <v>95</v>
      </c>
      <c r="D29" s="42" t="s">
        <v>6</v>
      </c>
      <c r="E29" s="42" t="s">
        <v>6</v>
      </c>
      <c r="F29" s="42" t="s">
        <v>6</v>
      </c>
      <c r="G29" s="54" t="s">
        <v>38</v>
      </c>
      <c r="H29" s="54" t="s">
        <v>38</v>
      </c>
      <c r="I29" s="54" t="s">
        <v>38</v>
      </c>
      <c r="J29" s="51"/>
    </row>
    <row r="30" spans="1:10" s="41" customFormat="1" ht="60">
      <c r="A30" s="42" t="s">
        <v>125</v>
      </c>
      <c r="B30" s="55" t="s">
        <v>166</v>
      </c>
      <c r="C30" s="47" t="s">
        <v>95</v>
      </c>
      <c r="D30" s="42" t="s">
        <v>6</v>
      </c>
      <c r="E30" s="42" t="s">
        <v>6</v>
      </c>
      <c r="F30" s="42" t="s">
        <v>6</v>
      </c>
      <c r="G30" s="54" t="s">
        <v>38</v>
      </c>
      <c r="H30" s="54" t="s">
        <v>38</v>
      </c>
      <c r="I30" s="54" t="s">
        <v>38</v>
      </c>
      <c r="J30" s="51"/>
    </row>
    <row r="31" spans="1:10" s="41" customFormat="1" ht="20.25" customHeight="1">
      <c r="A31" s="43"/>
      <c r="B31" s="106" t="s">
        <v>11</v>
      </c>
      <c r="C31" s="106"/>
      <c r="D31" s="106"/>
      <c r="E31" s="106"/>
      <c r="F31" s="106"/>
      <c r="G31" s="106"/>
      <c r="H31" s="106"/>
      <c r="I31" s="106"/>
      <c r="J31" s="106"/>
    </row>
    <row r="32" spans="1:10" s="41" customFormat="1" ht="20.25" customHeight="1">
      <c r="A32" s="43">
        <v>5</v>
      </c>
      <c r="B32" s="100" t="s">
        <v>117</v>
      </c>
      <c r="C32" s="101"/>
      <c r="D32" s="101"/>
      <c r="E32" s="101"/>
      <c r="F32" s="101"/>
      <c r="G32" s="101"/>
      <c r="H32" s="101"/>
      <c r="I32" s="101"/>
      <c r="J32" s="102"/>
    </row>
    <row r="33" spans="1:10" s="41" customFormat="1" ht="48" customHeight="1">
      <c r="A33" s="42" t="s">
        <v>102</v>
      </c>
      <c r="B33" s="52" t="s">
        <v>187</v>
      </c>
      <c r="C33" s="47" t="s">
        <v>17</v>
      </c>
      <c r="D33" s="48">
        <v>92.03421513569073</v>
      </c>
      <c r="E33" s="48" t="s">
        <v>175</v>
      </c>
      <c r="F33" s="48">
        <v>96.33385541046462</v>
      </c>
      <c r="G33" s="48">
        <f>F33-85</f>
        <v>11.333855410464622</v>
      </c>
      <c r="H33" s="48">
        <f>F33/85*100</f>
        <v>113.33394754172308</v>
      </c>
      <c r="I33" s="48">
        <f aca="true" t="shared" si="0" ref="I33:I39">F33/D33*100</f>
        <v>104.67178458406443</v>
      </c>
      <c r="J33" s="67" t="s">
        <v>202</v>
      </c>
    </row>
    <row r="34" spans="1:10" s="41" customFormat="1" ht="76.5" customHeight="1">
      <c r="A34" s="42" t="s">
        <v>103</v>
      </c>
      <c r="B34" s="56" t="s">
        <v>85</v>
      </c>
      <c r="C34" s="47" t="s">
        <v>17</v>
      </c>
      <c r="D34" s="53">
        <v>99.2</v>
      </c>
      <c r="E34" s="48" t="s">
        <v>176</v>
      </c>
      <c r="F34" s="64">
        <v>100</v>
      </c>
      <c r="G34" s="53">
        <f>F34-98</f>
        <v>2</v>
      </c>
      <c r="H34" s="48">
        <f>F34/98*100</f>
        <v>102.04081632653062</v>
      </c>
      <c r="I34" s="48">
        <f t="shared" si="0"/>
        <v>100.80645161290323</v>
      </c>
      <c r="J34" s="67" t="s">
        <v>203</v>
      </c>
    </row>
    <row r="35" spans="1:10" s="41" customFormat="1" ht="112.5" customHeight="1">
      <c r="A35" s="57" t="s">
        <v>107</v>
      </c>
      <c r="B35" s="56" t="s">
        <v>86</v>
      </c>
      <c r="C35" s="47" t="s">
        <v>17</v>
      </c>
      <c r="D35" s="53">
        <v>100</v>
      </c>
      <c r="E35" s="48" t="s">
        <v>177</v>
      </c>
      <c r="F35" s="64">
        <v>100</v>
      </c>
      <c r="G35" s="48">
        <f>F35-97</f>
        <v>3</v>
      </c>
      <c r="H35" s="48">
        <f>F35/97*100</f>
        <v>103.09278350515463</v>
      </c>
      <c r="I35" s="48">
        <f t="shared" si="0"/>
        <v>100</v>
      </c>
      <c r="J35" s="67" t="s">
        <v>169</v>
      </c>
    </row>
    <row r="36" spans="1:10" s="41" customFormat="1" ht="95.25" customHeight="1">
      <c r="A36" s="57" t="s">
        <v>108</v>
      </c>
      <c r="B36" s="56" t="s">
        <v>87</v>
      </c>
      <c r="C36" s="47" t="s">
        <v>17</v>
      </c>
      <c r="D36" s="53">
        <v>100</v>
      </c>
      <c r="E36" s="48" t="s">
        <v>177</v>
      </c>
      <c r="F36" s="64">
        <v>100</v>
      </c>
      <c r="G36" s="53">
        <f>F36-97</f>
        <v>3</v>
      </c>
      <c r="H36" s="53">
        <f>F36/97*100</f>
        <v>103.09278350515463</v>
      </c>
      <c r="I36" s="53">
        <f t="shared" si="0"/>
        <v>100</v>
      </c>
      <c r="J36" s="67" t="s">
        <v>204</v>
      </c>
    </row>
    <row r="37" spans="1:10" s="41" customFormat="1" ht="155.25" customHeight="1">
      <c r="A37" s="57" t="s">
        <v>126</v>
      </c>
      <c r="B37" s="56" t="s">
        <v>112</v>
      </c>
      <c r="C37" s="47" t="s">
        <v>17</v>
      </c>
      <c r="D37" s="42">
        <v>87.8</v>
      </c>
      <c r="E37" s="42" t="s">
        <v>178</v>
      </c>
      <c r="F37" s="57" t="s">
        <v>220</v>
      </c>
      <c r="G37" s="53">
        <f>F37-E37</f>
        <v>-6.5</v>
      </c>
      <c r="H37" s="53">
        <f>F37/E37*100</f>
        <v>93.15789473684211</v>
      </c>
      <c r="I37" s="53">
        <f t="shared" si="0"/>
        <v>100.79726651480638</v>
      </c>
      <c r="J37" s="67" t="s">
        <v>219</v>
      </c>
    </row>
    <row r="38" spans="1:10" s="41" customFormat="1" ht="106.5" customHeight="1">
      <c r="A38" s="57" t="s">
        <v>127</v>
      </c>
      <c r="B38" s="56" t="s">
        <v>188</v>
      </c>
      <c r="C38" s="47" t="s">
        <v>17</v>
      </c>
      <c r="D38" s="42" t="s">
        <v>18</v>
      </c>
      <c r="E38" s="42" t="s">
        <v>18</v>
      </c>
      <c r="F38" s="57" t="s">
        <v>18</v>
      </c>
      <c r="G38" s="53">
        <f>F38-E38</f>
        <v>0</v>
      </c>
      <c r="H38" s="53">
        <f>F38/E38*100</f>
        <v>100</v>
      </c>
      <c r="I38" s="53">
        <f t="shared" si="0"/>
        <v>100</v>
      </c>
      <c r="J38" s="67" t="s">
        <v>218</v>
      </c>
    </row>
    <row r="39" spans="1:10" s="41" customFormat="1" ht="90.75" customHeight="1">
      <c r="A39" s="42" t="s">
        <v>128</v>
      </c>
      <c r="B39" s="56" t="s">
        <v>88</v>
      </c>
      <c r="C39" s="47" t="s">
        <v>17</v>
      </c>
      <c r="D39" s="42" t="s">
        <v>170</v>
      </c>
      <c r="E39" s="42" t="s">
        <v>3</v>
      </c>
      <c r="F39" s="57" t="s">
        <v>210</v>
      </c>
      <c r="G39" s="53">
        <f>F39-E39</f>
        <v>-2</v>
      </c>
      <c r="H39" s="53">
        <f>F39/E39*100</f>
        <v>60</v>
      </c>
      <c r="I39" s="53">
        <f t="shared" si="0"/>
        <v>40</v>
      </c>
      <c r="J39" s="67" t="s">
        <v>209</v>
      </c>
    </row>
    <row r="40" spans="1:10" s="41" customFormat="1" ht="15">
      <c r="A40" s="42" t="s">
        <v>4</v>
      </c>
      <c r="B40" s="103" t="s">
        <v>118</v>
      </c>
      <c r="C40" s="104"/>
      <c r="D40" s="104"/>
      <c r="E40" s="104"/>
      <c r="F40" s="104"/>
      <c r="G40" s="104"/>
      <c r="H40" s="104"/>
      <c r="I40" s="104"/>
      <c r="J40" s="105"/>
    </row>
    <row r="41" spans="1:10" s="41" customFormat="1" ht="48" customHeight="1">
      <c r="A41" s="42" t="s">
        <v>129</v>
      </c>
      <c r="B41" s="46" t="s">
        <v>189</v>
      </c>
      <c r="C41" s="47" t="s">
        <v>95</v>
      </c>
      <c r="D41" s="42" t="s">
        <v>6</v>
      </c>
      <c r="E41" s="42" t="s">
        <v>6</v>
      </c>
      <c r="F41" s="42" t="s">
        <v>6</v>
      </c>
      <c r="G41" s="42" t="s">
        <v>38</v>
      </c>
      <c r="H41" s="42" t="s">
        <v>38</v>
      </c>
      <c r="I41" s="42" t="s">
        <v>38</v>
      </c>
      <c r="J41" s="51"/>
    </row>
    <row r="42" spans="1:10" s="41" customFormat="1" ht="45.75" customHeight="1">
      <c r="A42" s="42" t="s">
        <v>130</v>
      </c>
      <c r="B42" s="46" t="s">
        <v>132</v>
      </c>
      <c r="C42" s="47" t="s">
        <v>95</v>
      </c>
      <c r="D42" s="57" t="s">
        <v>6</v>
      </c>
      <c r="E42" s="42" t="s">
        <v>6</v>
      </c>
      <c r="F42" s="42" t="s">
        <v>6</v>
      </c>
      <c r="G42" s="42" t="s">
        <v>38</v>
      </c>
      <c r="H42" s="42" t="s">
        <v>38</v>
      </c>
      <c r="I42" s="42" t="s">
        <v>38</v>
      </c>
      <c r="J42" s="51"/>
    </row>
    <row r="43" spans="1:10" s="41" customFormat="1" ht="138" customHeight="1">
      <c r="A43" s="42" t="s">
        <v>131</v>
      </c>
      <c r="B43" s="46" t="s">
        <v>133</v>
      </c>
      <c r="C43" s="47" t="s">
        <v>95</v>
      </c>
      <c r="D43" s="57" t="s">
        <v>6</v>
      </c>
      <c r="E43" s="42" t="s">
        <v>6</v>
      </c>
      <c r="F43" s="42" t="s">
        <v>6</v>
      </c>
      <c r="G43" s="42" t="s">
        <v>38</v>
      </c>
      <c r="H43" s="42" t="s">
        <v>38</v>
      </c>
      <c r="I43" s="42" t="s">
        <v>38</v>
      </c>
      <c r="J43" s="51"/>
    </row>
    <row r="44" spans="1:10" s="41" customFormat="1" ht="45">
      <c r="A44" s="42" t="s">
        <v>134</v>
      </c>
      <c r="B44" s="46" t="s">
        <v>135</v>
      </c>
      <c r="C44" s="47" t="s">
        <v>95</v>
      </c>
      <c r="D44" s="42" t="s">
        <v>6</v>
      </c>
      <c r="E44" s="42" t="s">
        <v>6</v>
      </c>
      <c r="F44" s="42" t="s">
        <v>6</v>
      </c>
      <c r="G44" s="42" t="s">
        <v>38</v>
      </c>
      <c r="H44" s="42" t="s">
        <v>38</v>
      </c>
      <c r="I44" s="42" t="s">
        <v>38</v>
      </c>
      <c r="J44" s="51"/>
    </row>
    <row r="45" spans="1:10" s="41" customFormat="1" ht="170.25" customHeight="1">
      <c r="A45" s="42" t="s">
        <v>136</v>
      </c>
      <c r="B45" s="46" t="s">
        <v>137</v>
      </c>
      <c r="C45" s="47" t="s">
        <v>95</v>
      </c>
      <c r="D45" s="57" t="s">
        <v>6</v>
      </c>
      <c r="E45" s="42" t="s">
        <v>6</v>
      </c>
      <c r="F45" s="42" t="s">
        <v>6</v>
      </c>
      <c r="G45" s="42" t="s">
        <v>38</v>
      </c>
      <c r="H45" s="42" t="s">
        <v>38</v>
      </c>
      <c r="I45" s="42" t="s">
        <v>38</v>
      </c>
      <c r="J45" s="51"/>
    </row>
    <row r="46" spans="1:10" s="41" customFormat="1" ht="44.25" customHeight="1">
      <c r="A46" s="42" t="s">
        <v>138</v>
      </c>
      <c r="B46" s="46" t="s">
        <v>139</v>
      </c>
      <c r="C46" s="47" t="s">
        <v>95</v>
      </c>
      <c r="D46" s="57" t="s">
        <v>6</v>
      </c>
      <c r="E46" s="42" t="s">
        <v>6</v>
      </c>
      <c r="F46" s="42" t="s">
        <v>6</v>
      </c>
      <c r="G46" s="58" t="s">
        <v>111</v>
      </c>
      <c r="H46" s="58" t="s">
        <v>111</v>
      </c>
      <c r="I46" s="58" t="s">
        <v>111</v>
      </c>
      <c r="J46" s="51"/>
    </row>
    <row r="47" spans="1:10" s="41" customFormat="1" ht="23.25" customHeight="1">
      <c r="A47" s="43"/>
      <c r="B47" s="106" t="s">
        <v>12</v>
      </c>
      <c r="C47" s="106"/>
      <c r="D47" s="106"/>
      <c r="E47" s="106"/>
      <c r="F47" s="106"/>
      <c r="G47" s="106"/>
      <c r="H47" s="106"/>
      <c r="I47" s="106"/>
      <c r="J47" s="106"/>
    </row>
    <row r="48" spans="1:10" s="41" customFormat="1" ht="23.25" customHeight="1">
      <c r="A48" s="43">
        <v>7</v>
      </c>
      <c r="B48" s="94" t="s">
        <v>117</v>
      </c>
      <c r="C48" s="95"/>
      <c r="D48" s="95"/>
      <c r="E48" s="95"/>
      <c r="F48" s="95"/>
      <c r="G48" s="95"/>
      <c r="H48" s="95"/>
      <c r="I48" s="95"/>
      <c r="J48" s="96"/>
    </row>
    <row r="49" spans="1:10" s="41" customFormat="1" ht="193.5" customHeight="1">
      <c r="A49" s="42" t="s">
        <v>140</v>
      </c>
      <c r="B49" s="52" t="s">
        <v>180</v>
      </c>
      <c r="C49" s="47" t="s">
        <v>17</v>
      </c>
      <c r="D49" s="42">
        <v>100</v>
      </c>
      <c r="E49" s="42" t="s">
        <v>18</v>
      </c>
      <c r="F49" s="57" t="s">
        <v>18</v>
      </c>
      <c r="G49" s="49">
        <f>F49-E49</f>
        <v>0</v>
      </c>
      <c r="H49" s="49">
        <f>F49/E49*100</f>
        <v>100</v>
      </c>
      <c r="I49" s="49">
        <f>F49/D49*100</f>
        <v>100</v>
      </c>
      <c r="J49" s="70" t="s">
        <v>205</v>
      </c>
    </row>
    <row r="50" spans="1:10" s="41" customFormat="1" ht="238.5" customHeight="1">
      <c r="A50" s="42" t="s">
        <v>141</v>
      </c>
      <c r="B50" s="56" t="s">
        <v>181</v>
      </c>
      <c r="C50" s="47" t="s">
        <v>17</v>
      </c>
      <c r="D50" s="42" t="s">
        <v>18</v>
      </c>
      <c r="E50" s="42" t="s">
        <v>179</v>
      </c>
      <c r="F50" s="57" t="s">
        <v>18</v>
      </c>
      <c r="G50" s="49">
        <f>F50-90</f>
        <v>10</v>
      </c>
      <c r="H50" s="49">
        <f>F50/90*100</f>
        <v>111.11111111111111</v>
      </c>
      <c r="I50" s="49">
        <f>F50/D50*100</f>
        <v>100</v>
      </c>
      <c r="J50" s="70" t="s">
        <v>206</v>
      </c>
    </row>
    <row r="51" spans="1:10" s="41" customFormat="1" ht="15">
      <c r="A51" s="42" t="s">
        <v>7</v>
      </c>
      <c r="B51" s="91" t="s">
        <v>118</v>
      </c>
      <c r="C51" s="92"/>
      <c r="D51" s="92"/>
      <c r="E51" s="92"/>
      <c r="F51" s="92"/>
      <c r="G51" s="92"/>
      <c r="H51" s="92"/>
      <c r="I51" s="92"/>
      <c r="J51" s="93"/>
    </row>
    <row r="52" spans="1:10" s="41" customFormat="1" ht="30">
      <c r="A52" s="42" t="s">
        <v>142</v>
      </c>
      <c r="B52" s="56" t="s">
        <v>182</v>
      </c>
      <c r="C52" s="47" t="s">
        <v>95</v>
      </c>
      <c r="D52" s="42" t="s">
        <v>6</v>
      </c>
      <c r="E52" s="42" t="s">
        <v>6</v>
      </c>
      <c r="F52" s="42" t="s">
        <v>6</v>
      </c>
      <c r="G52" s="42" t="s">
        <v>111</v>
      </c>
      <c r="H52" s="42" t="s">
        <v>111</v>
      </c>
      <c r="I52" s="42" t="s">
        <v>111</v>
      </c>
      <c r="J52" s="51"/>
    </row>
    <row r="53" spans="1:10" s="41" customFormat="1" ht="75">
      <c r="A53" s="42" t="s">
        <v>143</v>
      </c>
      <c r="B53" s="56" t="s">
        <v>145</v>
      </c>
      <c r="C53" s="47" t="s">
        <v>95</v>
      </c>
      <c r="D53" s="42" t="s">
        <v>6</v>
      </c>
      <c r="E53" s="42" t="s">
        <v>6</v>
      </c>
      <c r="F53" s="42" t="s">
        <v>6</v>
      </c>
      <c r="G53" s="42" t="s">
        <v>111</v>
      </c>
      <c r="H53" s="42" t="s">
        <v>111</v>
      </c>
      <c r="I53" s="42" t="s">
        <v>111</v>
      </c>
      <c r="J53" s="51"/>
    </row>
    <row r="54" spans="1:10" s="41" customFormat="1" ht="90">
      <c r="A54" s="42" t="s">
        <v>144</v>
      </c>
      <c r="B54" s="56" t="s">
        <v>183</v>
      </c>
      <c r="C54" s="47" t="s">
        <v>95</v>
      </c>
      <c r="D54" s="43" t="s">
        <v>38</v>
      </c>
      <c r="E54" s="42" t="s">
        <v>6</v>
      </c>
      <c r="F54" s="57" t="s">
        <v>6</v>
      </c>
      <c r="G54" s="42" t="s">
        <v>111</v>
      </c>
      <c r="H54" s="42" t="s">
        <v>111</v>
      </c>
      <c r="I54" s="42" t="s">
        <v>111</v>
      </c>
      <c r="J54" s="67"/>
    </row>
    <row r="55" spans="1:10" s="41" customFormat="1" ht="18.75" customHeight="1">
      <c r="A55" s="43"/>
      <c r="B55" s="106" t="s">
        <v>13</v>
      </c>
      <c r="C55" s="106"/>
      <c r="D55" s="106"/>
      <c r="E55" s="106"/>
      <c r="F55" s="106"/>
      <c r="G55" s="106"/>
      <c r="H55" s="106"/>
      <c r="I55" s="106"/>
      <c r="J55" s="106"/>
    </row>
    <row r="56" spans="1:10" s="41" customFormat="1" ht="18.75" customHeight="1">
      <c r="A56" s="43">
        <v>9</v>
      </c>
      <c r="B56" s="94" t="s">
        <v>117</v>
      </c>
      <c r="C56" s="95"/>
      <c r="D56" s="95"/>
      <c r="E56" s="95"/>
      <c r="F56" s="95"/>
      <c r="G56" s="95"/>
      <c r="H56" s="95"/>
      <c r="I56" s="95"/>
      <c r="J56" s="96"/>
    </row>
    <row r="57" spans="1:10" s="41" customFormat="1" ht="96" customHeight="1">
      <c r="A57" s="42" t="s">
        <v>146</v>
      </c>
      <c r="B57" s="56" t="s">
        <v>89</v>
      </c>
      <c r="C57" s="47" t="s">
        <v>17</v>
      </c>
      <c r="D57" s="42">
        <v>0.4</v>
      </c>
      <c r="E57" s="42" t="s">
        <v>168</v>
      </c>
      <c r="F57" s="53">
        <v>0.21818925902003947</v>
      </c>
      <c r="G57" s="49">
        <f>F57-15</f>
        <v>-14.78181074097996</v>
      </c>
      <c r="H57" s="49">
        <f>F57/15*100</f>
        <v>1.4545950601335964</v>
      </c>
      <c r="I57" s="49">
        <f>F57/D57*100</f>
        <v>54.547314755009864</v>
      </c>
      <c r="J57" s="67" t="s">
        <v>207</v>
      </c>
    </row>
    <row r="58" spans="1:10" s="41" customFormat="1" ht="14.25" customHeight="1">
      <c r="A58" s="42" t="s">
        <v>8</v>
      </c>
      <c r="B58" s="91" t="s">
        <v>124</v>
      </c>
      <c r="C58" s="92"/>
      <c r="D58" s="92"/>
      <c r="E58" s="92"/>
      <c r="F58" s="92"/>
      <c r="G58" s="92"/>
      <c r="H58" s="92"/>
      <c r="I58" s="92"/>
      <c r="J58" s="93"/>
    </row>
    <row r="59" spans="1:10" s="41" customFormat="1" ht="45">
      <c r="A59" s="42" t="s">
        <v>147</v>
      </c>
      <c r="B59" s="46" t="s">
        <v>208</v>
      </c>
      <c r="C59" s="47" t="s">
        <v>162</v>
      </c>
      <c r="D59" s="42" t="s">
        <v>6</v>
      </c>
      <c r="E59" s="42" t="s">
        <v>6</v>
      </c>
      <c r="F59" s="42" t="s">
        <v>6</v>
      </c>
      <c r="G59" s="42" t="s">
        <v>38</v>
      </c>
      <c r="H59" s="42" t="s">
        <v>38</v>
      </c>
      <c r="I59" s="42" t="s">
        <v>38</v>
      </c>
      <c r="J59" s="51"/>
    </row>
    <row r="60" spans="1:10" s="41" customFormat="1" ht="21.75" customHeight="1">
      <c r="A60" s="106" t="s">
        <v>90</v>
      </c>
      <c r="B60" s="106"/>
      <c r="C60" s="106"/>
      <c r="D60" s="106"/>
      <c r="E60" s="106"/>
      <c r="F60" s="106"/>
      <c r="G60" s="106"/>
      <c r="H60" s="106"/>
      <c r="I60" s="106"/>
      <c r="J60" s="106"/>
    </row>
    <row r="61" spans="1:10" s="41" customFormat="1" ht="15.75" customHeight="1">
      <c r="A61" s="42" t="s">
        <v>148</v>
      </c>
      <c r="B61" s="94" t="s">
        <v>117</v>
      </c>
      <c r="C61" s="95"/>
      <c r="D61" s="95"/>
      <c r="E61" s="95"/>
      <c r="F61" s="95"/>
      <c r="G61" s="95"/>
      <c r="H61" s="95"/>
      <c r="I61" s="95"/>
      <c r="J61" s="96"/>
    </row>
    <row r="62" spans="1:10" s="41" customFormat="1" ht="78" customHeight="1">
      <c r="A62" s="42" t="s">
        <v>149</v>
      </c>
      <c r="B62" s="56" t="s">
        <v>190</v>
      </c>
      <c r="C62" s="47" t="s">
        <v>17</v>
      </c>
      <c r="D62" s="48">
        <v>92.7202468889048</v>
      </c>
      <c r="E62" s="48" t="s">
        <v>175</v>
      </c>
      <c r="F62" s="48">
        <v>96.569047403514</v>
      </c>
      <c r="G62" s="48">
        <f>F62-85</f>
        <v>11.569047403514006</v>
      </c>
      <c r="H62" s="48">
        <f>F62/85*100</f>
        <v>113.61064400413412</v>
      </c>
      <c r="I62" s="48">
        <f>F62/D62*100</f>
        <v>104.15098173672979</v>
      </c>
      <c r="J62" s="66" t="s">
        <v>200</v>
      </c>
    </row>
    <row r="63" spans="1:10" ht="65.25" customHeight="1">
      <c r="A63" s="42" t="s">
        <v>150</v>
      </c>
      <c r="B63" s="56" t="s">
        <v>91</v>
      </c>
      <c r="C63" s="47" t="s">
        <v>17</v>
      </c>
      <c r="D63" s="48">
        <v>30.2</v>
      </c>
      <c r="E63" s="42" t="s">
        <v>163</v>
      </c>
      <c r="F63" s="68">
        <v>16.1</v>
      </c>
      <c r="G63" s="68">
        <f>40-F63</f>
        <v>23.9</v>
      </c>
      <c r="H63" s="68">
        <f>40/F63*100</f>
        <v>248.44720496894408</v>
      </c>
      <c r="I63" s="68">
        <f>F63/D63*100</f>
        <v>53.3112582781457</v>
      </c>
      <c r="J63" s="67" t="s">
        <v>214</v>
      </c>
    </row>
    <row r="64" spans="1:10" ht="75" customHeight="1">
      <c r="A64" s="57" t="s">
        <v>151</v>
      </c>
      <c r="B64" s="56" t="s">
        <v>109</v>
      </c>
      <c r="C64" s="47" t="s">
        <v>17</v>
      </c>
      <c r="D64" s="42">
        <v>70.6</v>
      </c>
      <c r="E64" s="42" t="s">
        <v>191</v>
      </c>
      <c r="F64" s="57" t="s">
        <v>222</v>
      </c>
      <c r="G64" s="64">
        <f>F64-E64</f>
        <v>-10.900000000000006</v>
      </c>
      <c r="H64" s="64">
        <f>F64/E64*100</f>
        <v>86.37499999999999</v>
      </c>
      <c r="I64" s="68">
        <f>F64/D64*100</f>
        <v>97.87535410764873</v>
      </c>
      <c r="J64" s="67" t="s">
        <v>221</v>
      </c>
    </row>
    <row r="65" spans="1:10" ht="73.5" customHeight="1">
      <c r="A65" s="42" t="s">
        <v>152</v>
      </c>
      <c r="B65" s="56" t="s">
        <v>110</v>
      </c>
      <c r="C65" s="47" t="s">
        <v>17</v>
      </c>
      <c r="D65" s="42" t="s">
        <v>18</v>
      </c>
      <c r="E65" s="42" t="s">
        <v>18</v>
      </c>
      <c r="F65" s="42" t="s">
        <v>18</v>
      </c>
      <c r="G65" s="64">
        <f>F65-E65</f>
        <v>0</v>
      </c>
      <c r="H65" s="42">
        <f>F65/E65*100</f>
        <v>100</v>
      </c>
      <c r="I65" s="42" t="s">
        <v>111</v>
      </c>
      <c r="J65" s="59"/>
    </row>
    <row r="66" spans="1:10" ht="23.25" customHeight="1">
      <c r="A66" s="42" t="s">
        <v>153</v>
      </c>
      <c r="B66" s="91" t="s">
        <v>118</v>
      </c>
      <c r="C66" s="92"/>
      <c r="D66" s="92"/>
      <c r="E66" s="92"/>
      <c r="F66" s="92"/>
      <c r="G66" s="92"/>
      <c r="H66" s="92"/>
      <c r="I66" s="92"/>
      <c r="J66" s="93"/>
    </row>
    <row r="67" spans="1:10" ht="30">
      <c r="A67" s="42" t="s">
        <v>155</v>
      </c>
      <c r="B67" s="46" t="s">
        <v>154</v>
      </c>
      <c r="C67" s="47" t="s">
        <v>16</v>
      </c>
      <c r="D67" s="48">
        <v>33.3</v>
      </c>
      <c r="E67" s="42">
        <v>28.9</v>
      </c>
      <c r="F67" s="68">
        <v>36.1</v>
      </c>
      <c r="G67" s="68">
        <f>F67-E67</f>
        <v>7.200000000000003</v>
      </c>
      <c r="H67" s="68">
        <f>F67/E67*100</f>
        <v>124.91349480968859</v>
      </c>
      <c r="I67" s="68">
        <f>F67/D67*100</f>
        <v>108.40840840840842</v>
      </c>
      <c r="J67" s="67" t="s">
        <v>215</v>
      </c>
    </row>
    <row r="68" spans="1:10" ht="45">
      <c r="A68" s="42" t="s">
        <v>156</v>
      </c>
      <c r="B68" s="46" t="s">
        <v>192</v>
      </c>
      <c r="C68" s="47" t="s">
        <v>17</v>
      </c>
      <c r="D68" s="42" t="s">
        <v>18</v>
      </c>
      <c r="E68" s="42" t="s">
        <v>18</v>
      </c>
      <c r="F68" s="42" t="s">
        <v>18</v>
      </c>
      <c r="G68" s="49">
        <f>F68-E68</f>
        <v>0</v>
      </c>
      <c r="H68" s="42">
        <f>F68/E68*100</f>
        <v>100</v>
      </c>
      <c r="I68" s="42" t="s">
        <v>111</v>
      </c>
      <c r="J68" s="59"/>
    </row>
    <row r="69" spans="1:10" ht="45">
      <c r="A69" s="42" t="s">
        <v>157</v>
      </c>
      <c r="B69" s="46" t="s">
        <v>193</v>
      </c>
      <c r="C69" s="47" t="s">
        <v>95</v>
      </c>
      <c r="D69" s="42" t="s">
        <v>6</v>
      </c>
      <c r="E69" s="42" t="s">
        <v>6</v>
      </c>
      <c r="F69" s="42" t="s">
        <v>6</v>
      </c>
      <c r="G69" s="42" t="s">
        <v>111</v>
      </c>
      <c r="H69" s="42" t="s">
        <v>111</v>
      </c>
      <c r="I69" s="42" t="s">
        <v>111</v>
      </c>
      <c r="J69" s="59"/>
    </row>
    <row r="70" spans="1:10" ht="64.5" customHeight="1">
      <c r="A70" s="42" t="s">
        <v>158</v>
      </c>
      <c r="B70" s="46" t="s">
        <v>194</v>
      </c>
      <c r="C70" s="47" t="s">
        <v>186</v>
      </c>
      <c r="D70" s="42" t="s">
        <v>6</v>
      </c>
      <c r="E70" s="42" t="s">
        <v>159</v>
      </c>
      <c r="F70" s="42" t="s">
        <v>6</v>
      </c>
      <c r="G70" s="49">
        <f>F70-2</f>
        <v>-1</v>
      </c>
      <c r="H70" s="49">
        <f>F70/2*100</f>
        <v>50</v>
      </c>
      <c r="I70" s="42" t="s">
        <v>111</v>
      </c>
      <c r="J70" s="59"/>
    </row>
    <row r="71" ht="14.25">
      <c r="B71" s="60"/>
    </row>
    <row r="72" spans="1:10" ht="15">
      <c r="A72" s="113" t="s">
        <v>92</v>
      </c>
      <c r="B72" s="113"/>
      <c r="C72" s="113"/>
      <c r="D72" s="113"/>
      <c r="E72" s="113"/>
      <c r="F72" s="113"/>
      <c r="G72" s="113"/>
      <c r="H72" s="113"/>
      <c r="I72" s="113"/>
      <c r="J72" s="113"/>
    </row>
    <row r="73" spans="1:10" ht="34.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</row>
  </sheetData>
  <sheetProtection/>
  <mergeCells count="30">
    <mergeCell ref="B20:J20"/>
    <mergeCell ref="A60:J60"/>
    <mergeCell ref="A72:J72"/>
    <mergeCell ref="G9:G11"/>
    <mergeCell ref="H9:H11"/>
    <mergeCell ref="I9:I11"/>
    <mergeCell ref="J9:J11"/>
    <mergeCell ref="A9:A11"/>
    <mergeCell ref="B9:B11"/>
    <mergeCell ref="C9:C11"/>
    <mergeCell ref="B56:J56"/>
    <mergeCell ref="B55:J55"/>
    <mergeCell ref="A7:J7"/>
    <mergeCell ref="D10:D11"/>
    <mergeCell ref="E10:F10"/>
    <mergeCell ref="D9:F9"/>
    <mergeCell ref="B13:J13"/>
    <mergeCell ref="B19:J19"/>
    <mergeCell ref="B31:J31"/>
    <mergeCell ref="B14:J14"/>
    <mergeCell ref="B58:J58"/>
    <mergeCell ref="B61:J61"/>
    <mergeCell ref="B66:J66"/>
    <mergeCell ref="B17:J17"/>
    <mergeCell ref="B28:J28"/>
    <mergeCell ref="B32:J32"/>
    <mergeCell ref="B40:J40"/>
    <mergeCell ref="B48:J48"/>
    <mergeCell ref="B51:J51"/>
    <mergeCell ref="B47:J47"/>
  </mergeCells>
  <hyperlinks>
    <hyperlink ref="B39" r:id="rId1" display="http://www.bor-fin.ru/"/>
  </hyperlinks>
  <printOptions/>
  <pageMargins left="0.5511811023622047" right="0.35433070866141736" top="0" bottom="0" header="0.5118110236220472" footer="0.5118110236220472"/>
  <pageSetup fitToHeight="0" fitToWidth="1" horizontalDpi="600" verticalDpi="600" orientation="portrait" paperSize="9" scale="3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5.375" style="0" customWidth="1"/>
    <col min="2" max="2" width="65.625" style="0" customWidth="1"/>
    <col min="3" max="3" width="12.375" style="0" customWidth="1"/>
    <col min="4" max="4" width="7.25390625" style="0" bestFit="1" customWidth="1"/>
    <col min="5" max="5" width="63.25390625" style="0" customWidth="1"/>
    <col min="8" max="8" width="27.00390625" style="0" customWidth="1"/>
    <col min="9" max="9" width="22.125" style="0" customWidth="1"/>
  </cols>
  <sheetData>
    <row r="1" ht="15.75">
      <c r="E1" s="17" t="s">
        <v>93</v>
      </c>
    </row>
    <row r="2" ht="15.75">
      <c r="E2" s="17" t="s">
        <v>40</v>
      </c>
    </row>
    <row r="3" ht="15.75">
      <c r="E3" s="17" t="s">
        <v>41</v>
      </c>
    </row>
    <row r="4" ht="15.75">
      <c r="E4" s="17" t="s">
        <v>42</v>
      </c>
    </row>
    <row r="5" ht="15.75">
      <c r="E5" s="17" t="s">
        <v>43</v>
      </c>
    </row>
    <row r="6" spans="1:5" ht="15.75">
      <c r="A6" s="121" t="s">
        <v>195</v>
      </c>
      <c r="B6" s="121"/>
      <c r="C6" s="121"/>
      <c r="D6" s="121"/>
      <c r="E6" s="121"/>
    </row>
    <row r="8" spans="1:5" ht="31.5">
      <c r="A8" s="27" t="s">
        <v>31</v>
      </c>
      <c r="B8" s="27" t="s">
        <v>32</v>
      </c>
      <c r="C8" s="27" t="s">
        <v>33</v>
      </c>
      <c r="D8" s="27" t="s">
        <v>34</v>
      </c>
      <c r="E8" s="27" t="s">
        <v>35</v>
      </c>
    </row>
    <row r="9" spans="1:5" ht="15.75">
      <c r="A9" s="27">
        <v>1</v>
      </c>
      <c r="B9" s="27">
        <v>2</v>
      </c>
      <c r="C9" s="27">
        <v>3</v>
      </c>
      <c r="D9" s="27">
        <v>4</v>
      </c>
      <c r="E9" s="27">
        <v>5</v>
      </c>
    </row>
    <row r="10" spans="1:10" ht="78.75">
      <c r="A10" s="30">
        <v>1</v>
      </c>
      <c r="B10" s="28" t="s">
        <v>94</v>
      </c>
      <c r="C10" s="29">
        <v>44342</v>
      </c>
      <c r="D10" s="30">
        <v>2689</v>
      </c>
      <c r="E10" s="71" t="s">
        <v>211</v>
      </c>
      <c r="F10" s="122"/>
      <c r="G10" s="123"/>
      <c r="H10" s="123"/>
      <c r="J10" s="63"/>
    </row>
    <row r="11" spans="1:10" ht="78.75">
      <c r="A11" s="30">
        <v>2</v>
      </c>
      <c r="B11" s="28" t="s">
        <v>36</v>
      </c>
      <c r="C11" s="29" t="s">
        <v>196</v>
      </c>
      <c r="D11" s="30">
        <v>3288</v>
      </c>
      <c r="E11" s="73" t="s">
        <v>212</v>
      </c>
      <c r="G11" s="33"/>
      <c r="H11" s="72"/>
      <c r="I11" s="33"/>
      <c r="J11" s="33"/>
    </row>
    <row r="12" spans="1:8" ht="79.5" customHeight="1">
      <c r="A12" s="30">
        <v>3</v>
      </c>
      <c r="B12" s="28" t="s">
        <v>36</v>
      </c>
      <c r="C12" s="29" t="s">
        <v>197</v>
      </c>
      <c r="D12" s="30">
        <v>4394</v>
      </c>
      <c r="E12" s="73" t="s">
        <v>212</v>
      </c>
      <c r="G12" s="123"/>
      <c r="H12" s="123"/>
    </row>
    <row r="13" spans="1:10" ht="78.75">
      <c r="A13" s="30">
        <v>4</v>
      </c>
      <c r="B13" s="28" t="s">
        <v>36</v>
      </c>
      <c r="C13" s="29">
        <v>44501</v>
      </c>
      <c r="D13" s="30">
        <v>5517</v>
      </c>
      <c r="E13" s="31" t="s">
        <v>198</v>
      </c>
      <c r="F13" s="122"/>
      <c r="G13" s="123"/>
      <c r="H13" s="123"/>
      <c r="I13" s="123"/>
      <c r="J13" s="123"/>
    </row>
    <row r="14" spans="1:10" ht="81.75" customHeight="1">
      <c r="A14" s="30">
        <v>5</v>
      </c>
      <c r="B14" s="28" t="s">
        <v>36</v>
      </c>
      <c r="C14" s="29">
        <v>44533</v>
      </c>
      <c r="D14" s="30">
        <v>6117</v>
      </c>
      <c r="E14" s="73" t="s">
        <v>212</v>
      </c>
      <c r="F14" s="33"/>
      <c r="G14" s="33"/>
      <c r="H14" s="33"/>
      <c r="I14" s="62"/>
      <c r="J14" s="62"/>
    </row>
    <row r="15" spans="1:9" ht="78.75">
      <c r="A15" s="30">
        <v>6</v>
      </c>
      <c r="B15" s="28" t="s">
        <v>36</v>
      </c>
      <c r="C15" s="29">
        <v>44559</v>
      </c>
      <c r="D15" s="30">
        <v>6793</v>
      </c>
      <c r="E15" s="31" t="s">
        <v>213</v>
      </c>
      <c r="F15" s="122"/>
      <c r="G15" s="123"/>
      <c r="H15" s="123"/>
      <c r="I15" s="123"/>
    </row>
    <row r="16" spans="1:5" ht="23.25" customHeight="1">
      <c r="A16" s="32"/>
      <c r="B16" s="33"/>
      <c r="C16" s="34"/>
      <c r="D16" s="35"/>
      <c r="E16" s="33"/>
    </row>
    <row r="17" spans="1:5" ht="18.75" customHeight="1">
      <c r="A17" s="32"/>
      <c r="B17" s="33"/>
      <c r="C17" s="34"/>
      <c r="D17" s="35"/>
      <c r="E17" s="74"/>
    </row>
    <row r="18" spans="1:5" ht="15.75">
      <c r="A18" s="32"/>
      <c r="B18" s="33"/>
      <c r="C18" s="34"/>
      <c r="D18" s="35"/>
      <c r="E18" s="33"/>
    </row>
    <row r="19" spans="1:5" ht="15.75">
      <c r="A19" s="32"/>
      <c r="B19" s="33"/>
      <c r="C19" s="34"/>
      <c r="D19" s="35"/>
      <c r="E19" s="33"/>
    </row>
    <row r="20" spans="1:5" ht="15.75">
      <c r="A20" s="32"/>
      <c r="B20" s="33"/>
      <c r="C20" s="34"/>
      <c r="D20" s="35"/>
      <c r="E20" s="33"/>
    </row>
  </sheetData>
  <sheetProtection/>
  <mergeCells count="5">
    <mergeCell ref="A6:E6"/>
    <mergeCell ref="F13:J13"/>
    <mergeCell ref="F15:I15"/>
    <mergeCell ref="F10:H10"/>
    <mergeCell ref="G12:H12"/>
  </mergeCells>
  <printOptions/>
  <pageMargins left="0.7480314960629921" right="0" top="0" bottom="0" header="0.5118110236220472" footer="0.5118110236220472"/>
  <pageSetup fitToHeight="10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2022-02-25T07:09:28Z</cp:lastPrinted>
  <dcterms:created xsi:type="dcterms:W3CDTF">2015-04-10T06:57:00Z</dcterms:created>
  <dcterms:modified xsi:type="dcterms:W3CDTF">2022-03-11T11:41:47Z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